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96" activeTab="11"/>
  </bookViews>
  <sheets>
    <sheet name="Прил. 1 доходы" sheetId="1" r:id="rId1"/>
    <sheet name="Прил. 2 доходы" sheetId="2" r:id="rId2"/>
    <sheet name="Прил.3 по разд." sheetId="3" r:id="rId3"/>
    <sheet name="Прил.4 по разд." sheetId="4" r:id="rId4"/>
    <sheet name="Прил.5 по цел.ст." sheetId="5" r:id="rId5"/>
    <sheet name="Прил.6  цел.ст." sheetId="6" r:id="rId6"/>
    <sheet name="Прил.7 ведомств." sheetId="7" r:id="rId7"/>
    <sheet name="Прил.8 ведомств." sheetId="8" r:id="rId8"/>
    <sheet name="Прил.9 МБТ " sheetId="9" r:id="rId9"/>
    <sheet name="Прил.10 МБТ" sheetId="10" r:id="rId10"/>
    <sheet name="Прил.11 МБТ" sheetId="11" r:id="rId11"/>
    <sheet name="Прил.12 МБТ" sheetId="12" r:id="rId12"/>
  </sheets>
  <definedNames>
    <definedName name="_xlnm.Print_Area" localSheetId="2">'Прил.3 по разд.'!$A$1:$J$120</definedName>
    <definedName name="_xlnm.Print_Area" localSheetId="3">'Прил.4 по разд.'!$A$1:$F$107</definedName>
    <definedName name="_xlnm.Print_Area" localSheetId="4">'Прил.5 по цел.ст.'!$A$1:$H$87</definedName>
    <definedName name="_xlnm.Print_Area" localSheetId="5">'Прил.6  цел.ст.'!$A$1:$E$89</definedName>
    <definedName name="_xlnm.Print_Area" localSheetId="6">'Прил.7 ведомств.'!$A$1:$E$89</definedName>
    <definedName name="_xlnm.Print_Area" localSheetId="7">'Прил.8 ведомств.'!$A$1:$F$83</definedName>
  </definedNames>
  <calcPr fullCalcOnLoad="1" refMode="R1C1"/>
</workbook>
</file>

<file path=xl/sharedStrings.xml><?xml version="1.0" encoding="utf-8"?>
<sst xmlns="http://schemas.openxmlformats.org/spreadsheetml/2006/main" count="1640" uniqueCount="296">
  <si>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</si>
  <si>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</si>
  <si>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к решению Совета городского поселения город Белебей  </t>
  </si>
  <si>
    <t>муниципального района Белебеевский район Республики Башкортостан</t>
  </si>
  <si>
    <t xml:space="preserve">«О бюджете городского поселения город Белебей  </t>
  </si>
  <si>
    <t>1 11 09035 13 0000 120</t>
  </si>
  <si>
    <t>1 13 02065 13 0000 130</t>
  </si>
  <si>
    <t>1 11 09045 13 0000 120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</si>
  <si>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</si>
  <si>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</si>
  <si>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</si>
  <si>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</si>
  <si>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</si>
  <si>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</si>
  <si>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</si>
  <si>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</si>
  <si>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</si>
  <si>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</si>
  <si>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1 01 02030 01 0000 110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</si>
  <si>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</si>
  <si>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</si>
  <si>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</si>
  <si>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</si>
  <si>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</si>
  <si>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</si>
  <si>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</si>
  <si>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</si>
  <si>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</si>
  <si>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1 06 01030 13 0000 110</t>
  </si>
  <si>
    <t>1 06 06000 00 0000 110</t>
  </si>
  <si>
    <t>Земельный налог</t>
  </si>
  <si>
    <t>1 11 00000 00 0000 000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</si>
  <si>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</si>
  <si>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</si>
  <si>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</si>
  <si>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1 11 07000 00 0000 120</t>
  </si>
  <si>
    <t>Платежи от государственных и муниципальных унитарных предприятий</t>
  </si>
  <si>
    <t>1 11 07015 13 0000 120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</si>
  <si>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</si>
  <si>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</si>
  <si>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</si>
  <si>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1 14 00000 00 0000 000</t>
  </si>
  <si>
    <t>1 16 00000 00 0000 000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</si>
  <si>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</si>
  <si>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</si>
  <si>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</si>
  <si>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Приложение 4</t>
  </si>
  <si>
    <t>Наименование кода вида доходов (группы, подгруппы, статьи, подстатьи, элемента), подвида доходов, статьи (подстатьи) классификации операций сектора государственного управления, относящихся к доходам бюджетов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</si>
  <si>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</si>
  <si>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</si>
  <si>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к  решению Совета городского поселения город Белебей  </t>
  </si>
  <si>
    <t>«О бюджете городского поселения город Белебей</t>
  </si>
  <si>
    <t>Итого по поселениям</t>
  </si>
  <si>
    <t xml:space="preserve">к  решению Совета городского поселения город Белебей </t>
  </si>
  <si>
    <t>Приложение 8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</si>
  <si>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</si>
  <si>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</si>
  <si>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</si>
  <si>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</si>
  <si>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</si>
  <si>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</si>
  <si>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0100</t>
  </si>
  <si>
    <t xml:space="preserve">             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</si>
  <si>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</si>
  <si>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</si>
  <si>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</si>
  <si>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</si>
  <si>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</si>
  <si>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"Совершенстовование деятельности представительного органа местного самоуправления городского поселения город Белебей  муниципального района Белебеевский район Республики Башкортостан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</si>
  <si>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</si>
  <si>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</si>
  <si>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</si>
  <si>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</si>
  <si>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</si>
  <si>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</si>
  <si>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Социальное обеспечение и иные выплаты населению</t>
  </si>
  <si>
    <t>300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</si>
  <si>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</si>
  <si>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</si>
  <si>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0111</t>
  </si>
  <si>
    <t>Резервные фонды местных администраций</t>
  </si>
  <si>
    <t>Другие общегосударственные вопросы</t>
  </si>
  <si>
    <t>0113</t>
  </si>
  <si>
    <t>Оценка недвижимости, признание прав и регулирование отношений по государственной собственности</t>
  </si>
  <si>
    <t>НАЦИОНАЛЬНАЯ ЭКОНОМИКА</t>
  </si>
  <si>
    <t>0400</t>
  </si>
  <si>
    <t>Дорожное хозяйство</t>
  </si>
  <si>
    <t>0409</t>
  </si>
  <si>
    <t>0412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</si>
  <si>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</si>
  <si>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</si>
  <si>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</si>
  <si>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</si>
  <si>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"Модернизация и реформирование жилищно-коммунального хозяйства в городском поселении город Белебей  муниципального района Белебеевский район Республики Башкортостан"</t>
  </si>
  <si>
    <t>Коммунальное хозяйство</t>
  </si>
  <si>
    <t>0502</t>
  </si>
  <si>
    <t>ритуал</t>
  </si>
  <si>
    <t>Благоустройство</t>
  </si>
  <si>
    <t>0503</t>
  </si>
  <si>
    <t>Мероприятия по благоустройству территорий населенных пунктов</t>
  </si>
  <si>
    <t>1400</t>
  </si>
  <si>
    <t>1403</t>
  </si>
  <si>
    <t>Иные безвозмездные и безвозвратные перечисления</t>
  </si>
  <si>
    <t>Межбюджетные трансферты</t>
  </si>
  <si>
    <t>500</t>
  </si>
  <si>
    <t>Условно утвержденные расходы</t>
  </si>
  <si>
    <t>Приложение 11</t>
  </si>
  <si>
    <t xml:space="preserve">Администрация городского поселения город Белебей муниципального района Белебеевский район Республики Башкортостан </t>
  </si>
  <si>
    <t>Ведомство</t>
  </si>
  <si>
    <t>в т.ч. Содержание и ремонт видеокамер 232 т.р., ремонт СПЦ - 150,0 т.р.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</si>
  <si>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</si>
  <si>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рег.оператор</t>
  </si>
  <si>
    <t>400</t>
  </si>
  <si>
    <t>Капитальные вложения в объекты государственной (муниципальной) собственности</t>
  </si>
  <si>
    <t xml:space="preserve">Совет городского поселения город Белебей муниципального района Белебеевский район Республики Башкортостан </t>
  </si>
  <si>
    <t>добавила 200,0 т.р.</t>
  </si>
  <si>
    <t>убрала 200,0</t>
  </si>
  <si>
    <t>03000002040</t>
  </si>
  <si>
    <t>0400002040</t>
  </si>
  <si>
    <t>0400002080</t>
  </si>
  <si>
    <t>0400000000</t>
  </si>
  <si>
    <t>1200009020</t>
  </si>
  <si>
    <t>1200000000</t>
  </si>
  <si>
    <t>1200009040</t>
  </si>
  <si>
    <t>Содержание и обслуживание муниципальной казны</t>
  </si>
  <si>
    <t>0300</t>
  </si>
  <si>
    <t>0314</t>
  </si>
  <si>
    <t>НАЦИОНАЛЬНАЯ БЕЗОПАСНОСТЬ И ПРАВООХРАНИТЕЛЬНАЯ ДЕЯТЕЛЬНОСТЬ</t>
  </si>
  <si>
    <t>2100003150</t>
  </si>
  <si>
    <t>2100000000</t>
  </si>
  <si>
    <t>0600000000</t>
  </si>
  <si>
    <t>2000003530</t>
  </si>
  <si>
    <t>Мероприятия в области жилищного хозяйства</t>
  </si>
  <si>
    <t>2000003610</t>
  </si>
  <si>
    <t>2000000000</t>
  </si>
  <si>
    <t>2000003560</t>
  </si>
  <si>
    <t>Мероприятия в области коммунального хозяйства</t>
  </si>
  <si>
    <t>2000006050</t>
  </si>
  <si>
    <t>2000061320</t>
  </si>
  <si>
    <t>Бюджетные инвестиции в объекты капитального строительства собственности муниципальных образований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</si>
  <si>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</si>
  <si>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</si>
  <si>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1 14 06313 13 0000 430</t>
  </si>
  <si>
    <t>2000006400</t>
  </si>
  <si>
    <t>0200000000</t>
  </si>
  <si>
    <t>0200074000</t>
  </si>
  <si>
    <t>Организация и содержание мест захоронения</t>
  </si>
  <si>
    <t>1001</t>
  </si>
  <si>
    <t>Пенсионное обеспечение</t>
  </si>
  <si>
    <t>1000</t>
  </si>
  <si>
    <t>СОЦИАЛЬНАЯ ПОЛИТИКА</t>
  </si>
  <si>
    <t>1003</t>
  </si>
  <si>
    <t>0200010470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</si>
  <si>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</si>
  <si>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Социальное обеспечение населения</t>
  </si>
  <si>
    <t>Мероприятия по профилактике терроризма и экстремизма</t>
  </si>
  <si>
    <t>Муниципальная программа "Социальная поддержка отдельных категорий граждан в  городском поселении город Белебей  муниципального района Белебеевский район Республики Башкортостан"</t>
  </si>
  <si>
    <t>Приложение 7</t>
  </si>
  <si>
    <t>0300000000</t>
  </si>
  <si>
    <t>0300002040</t>
  </si>
  <si>
    <t xml:space="preserve">Итого </t>
  </si>
  <si>
    <t>Наименование бюджета</t>
  </si>
  <si>
    <t>Бюджет муниципального района Белебеевский район Республики Башкортостан</t>
  </si>
  <si>
    <t>1 06 06033 13 0000 110</t>
  </si>
  <si>
    <t>1100074000</t>
  </si>
  <si>
    <t>1100000000</t>
  </si>
  <si>
    <t>Другие вопросы в области национальной экономики</t>
  </si>
  <si>
    <t>0600</t>
  </si>
  <si>
    <t>0605</t>
  </si>
  <si>
    <t>Мероприятия в области экологии и природопользования</t>
  </si>
  <si>
    <t>Другие вопросы в области охраны окружающей среды</t>
  </si>
  <si>
    <t>ОХРАНА ОКРУЖАЮЩЕЙ СРЕДЫ</t>
  </si>
  <si>
    <t>Приложение 9</t>
  </si>
  <si>
    <t>Приложение 12
к  решению Совета городского поселения город Белебей муниципального района Белебеевский район Республики Башкортостан 
от 25 декабря 2013 года № ___
«О бюджете городского поселения город Белебей муниципального района Белебеевский район Респуб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</si>
  <si>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</si>
  <si>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</si>
  <si>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</si>
  <si>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</si>
  <si>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</si>
  <si>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Земельный налог с организаций, обладающих земельным участком, расположенным в границах городских поселений
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</si>
  <si>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</si>
  <si>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</si>
  <si>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</si>
  <si>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</si>
  <si>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</si>
  <si>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эксплуатации и использования имущества автомобильных дорог, находящихся в собственности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</si>
  <si>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</si>
  <si>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</si>
  <si>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</si>
  <si>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</si>
  <si>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</si>
  <si>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</si>
  <si>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</si>
  <si>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</si>
  <si>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</si>
  <si>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НАЛОГИ НА ПРИБЫЛЬ, ДОХОДЫ
</t>
  </si>
  <si>
    <t>1 01 02000 01 0000 110</t>
  </si>
  <si>
    <t>1 03 02000 01 0000 110</t>
  </si>
  <si>
    <t>1 05 03000 01 0000 110</t>
  </si>
  <si>
    <t>ДОХОДЫ ОТ ОКАЗАНИЯ ПЛАТНЫХ УСЛУГ И КОМПЕНСАЦИИ ЗАТРАТ ГОСУДАРСТВА</t>
  </si>
  <si>
    <t>1 03 02231 01 0000 110</t>
  </si>
  <si>
    <t>1 03 02241 01 0000 110</t>
  </si>
  <si>
    <t>1 03 02251 01 0000 110</t>
  </si>
  <si>
    <t>1 14 02053 13 0000 410</t>
  </si>
  <si>
    <t>1 14 06013 13 0000 430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</si>
  <si>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</si>
  <si>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</si>
  <si>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3000024700</t>
  </si>
  <si>
    <t>3000000000</t>
  </si>
  <si>
    <t>Муниципальная программа"Совершенствование деятельности Администрации городского поселения город Белебей муниципального района Белебеевский район Республики Башкортостан"</t>
  </si>
  <si>
    <t>Муниципальная программа "Управление имуществом, находящимся в собственности городского поселения город Белебей муниципального района Белебеевский район Республики Башкортостан"</t>
  </si>
  <si>
    <t>Комплексный план действий  по обеспечению правопорядка в муниципальном районе Белебеевский район Республики Башкортостан</t>
  </si>
  <si>
    <t>Муниципальная программа "Развитие автомобильных дорог в городском поселении город Белебей муниципального района Белебеевский район Республики Башкортостан"</t>
  </si>
  <si>
    <t>06000S2490</t>
  </si>
  <si>
    <t>Поддержка мероприятий муниципальных программ развития субъектов малого и среднего предпринимательства</t>
  </si>
  <si>
    <t>Муниципальная программа "Развитие и поддержка малого и среднего предпринимательства в городском поселении город Белебей муниципального района Белебеевский район Республики Башкортостан"</t>
  </si>
  <si>
    <t>Муниципальная программа "Стимулирование развития жилищного строительства в городском поселении город Белебей муниципального района Белебеевский район Республики Башкортостан"</t>
  </si>
  <si>
    <t>1100003330</t>
  </si>
  <si>
    <t>Проведение работ по землеустройству</t>
  </si>
  <si>
    <t>0900074000</t>
  </si>
  <si>
    <t>0900000000</t>
  </si>
  <si>
    <t>Муниципальная программа "Управление муниципальными финансами городского поселения город Белебей муниципального района Белебеевский район Республики Башкортостан"</t>
  </si>
  <si>
    <t>2 02 00000 00 0000 000</t>
  </si>
  <si>
    <t>2 00 00000 00 0000 000</t>
  </si>
  <si>
    <t xml:space="preserve">Сумма (рублей) </t>
  </si>
  <si>
    <t>Сумма (рублей)</t>
  </si>
  <si>
    <t>сумма (рублей)</t>
  </si>
  <si>
    <t>Приложение 1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</si>
  <si>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</si>
  <si>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</si>
  <si>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1 11 01050 13 0000 120</t>
  </si>
  <si>
    <t>1 11 01000 00 0000 120</t>
  </si>
  <si>
    <t>1 11 09080 13 0000 120</t>
  </si>
  <si>
    <t>Приложение 2</t>
  </si>
  <si>
    <t>2024 год</t>
  </si>
  <si>
    <t>Приложение 3</t>
  </si>
  <si>
    <t>0310</t>
  </si>
  <si>
    <t>1600024300</t>
  </si>
  <si>
    <t>Мероприятия по развитию инфраструктуры объектов противопожарной службы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</si>
  <si>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</si>
  <si>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</si>
  <si>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1600000000</t>
  </si>
  <si>
    <t>Муниципальная программа «Пожарная безопасность городского поселения муниципального района Белебеевский район Республики Башкортостан»</t>
  </si>
  <si>
    <t>Приложение 5</t>
  </si>
  <si>
    <t>0410107500</t>
  </si>
  <si>
    <t>Приложение 6</t>
  </si>
  <si>
    <t>Приложение 10
к  решению Совета городского поселения город Белебей муниципального района Белебеевский район Республики Башкортостан 
от 25 декабря 2013 года № ___
«О бюджете городского поселения город Белебей муниципального района Белебеевский район Респуб</t>
  </si>
  <si>
    <t>Прочие межбюджетные трансферты, передаваемые бюджетам городских поселений на содержание, ремонт, капитальный ремонт, строительство и реконструкцию автомобильных дорог общего пользования местного значения</t>
  </si>
  <si>
    <t>21000S2160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</si>
  <si>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</si>
  <si>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114F36748S</t>
  </si>
  <si>
    <t>114F367483</t>
  </si>
  <si>
    <t>114F367484</t>
  </si>
  <si>
    <t xml:space="preserve"> Капитальные вложения в объекты государственной (муниципальной) собственности</t>
  </si>
  <si>
    <t>Переселение граждан из аварийного жилищного фонда за счет средств бюджета Республики Башкортостан</t>
  </si>
  <si>
    <t>Переселение граждан из аварийного жилищного фонда за счет средств местных бюджетов</t>
  </si>
  <si>
    <t>Переселение граждан из аварийного жилищного фонда за счет средств, поступивших от государственной корпорации-Фонд содействия реформированию жилищно-коммунального хозяйства на переселение граждан из аварийного жилищного фонда</t>
  </si>
  <si>
    <t>Муниципальная программа «Стимулирование развития жилищного строительства в муниципальном районе Белебеевский район Республики Башкортостан»</t>
  </si>
  <si>
    <t>Муниципальная программа "Формирование современной городской среды на  территории городского поселения город Белебей муниципального района Белебеевский район Республики Башкортостан на 2018-2022 гг."</t>
  </si>
  <si>
    <t>2600000000</t>
  </si>
  <si>
    <t>Реализация программ формирования современной городской среды</t>
  </si>
  <si>
    <t>261F255550</t>
  </si>
  <si>
    <t>261F254240</t>
  </si>
  <si>
    <t>261F2М4240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</si>
  <si>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</si>
  <si>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 исключением расходов, софинансируемых за счет средств федерального бюджета)</t>
  </si>
  <si>
    <t>на 2023 год и плановый период 2024 и 2025 годов»</t>
  </si>
  <si>
    <t xml:space="preserve">Поступления доходов в бюджет городского поселения город Белебей муниципального района Белебеевский район Республики Башкортостан на  2023 год
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</si>
  <si>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</si>
  <si>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</si>
  <si>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Поступления доходов в бюджет городского поселения город Белебей муниципального района Белебеевский район Республики Башкортостан на плановый период 2024 и 2025 годов</t>
  </si>
  <si>
    <t>2025 год</t>
  </si>
  <si>
    <t xml:space="preserve">Распределение бюджетных ассигнований городского поселения город Белебей муниципального района Белебеевский район Республики Башкортостан по разделам, подразделам, целевым статьям (муниципальным программам городского поселения и непрограммным направлениям деятельности), группам видов расходов классификации расходов бюджета на 2023 год  </t>
  </si>
  <si>
    <t>в т.ч. Учёба78500</t>
  </si>
  <si>
    <t>Распределение бюджетных ассигнований городского поселения город Белебей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плановый период 2024 и 2025 годов</t>
  </si>
  <si>
    <t xml:space="preserve">Распределение бюджетных ассигнований городского поселения город Белебей муниципального района Белебеевский район Республики Башкортостан по целевым статьям (муниципальным программам  городского поселения город Белебей и непрограммным направлениям деятельности), группам видов расходов классификации расходов бюджетов на 2023 год  </t>
  </si>
  <si>
    <t>2000041200</t>
  </si>
  <si>
    <t>Распределение бюджетных ассигнований городского поселения город Белебей муниципального района Белебеевский район Республики Башкортостан по целевым статьям (муниципальным программам  городского поселения город Белебей и непрограммным направлениям деятельности), группам видов расходов классификации расходов бюджетов на плановый период 2024 и 2025 годов</t>
  </si>
  <si>
    <t xml:space="preserve">Ведомственная структура расходов бюджета городского поселения город Белебей муниципального района Белебеевский район Республики Башкортостан  на 2023 год  </t>
  </si>
  <si>
    <t>Ведомственная структура расходов бюджета городского поселения город Белебей муниципального района Белебеевский район Республики Башкортостан на плановый период 2024 и 2025 годов</t>
  </si>
  <si>
    <t>Размеры межбюджетных трансфертов, передаваемых бюджетом городского поселения город Белебей муниципального района Белебеевский район Республики Башкортостан в бюджет муниципального района Белебеевский район Республики Башкортостан в соответствии с  заключенными  соглашениями на  2023 год</t>
  </si>
  <si>
    <t>Размеры межбюджетных трансфертов, передаваемых бюджетом городского поселения город Белебей муниципального района Белебеевский район Республики Башкортостан в бюджет муниципального района Белебеевский район Республики Башкортостан в соответствии с  заключенными  соглашениями на  плановый период 2024 и 2025 годов</t>
  </si>
  <si>
    <t>Размеры межбюджетных трансфертов,  передаваемых бюджетом городского поселения город Белебей муниципального района Белебеевский район Республики Башкортостан в бюджет муниципального района Белебеевский район Республики Башкортостан на софинансирование полномочий муниципального района, на 2023 год</t>
  </si>
  <si>
    <t xml:space="preserve"> 2025 год</t>
  </si>
  <si>
    <t>Размеры межбюджетных трансфертов,  передаваемых бюджетом городского поселения город Белебей муниципального района Белебеевский район Республики Башкортостан в бюджет муниципального района Белебеевский район на софинансирование полномочий муниципального района, на  плановый период 2024 и 2025 годов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</si>
  <si>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</si>
  <si>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</si>
  <si>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</si>
  <si>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</si>
  <si>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</si>
  <si>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
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</si>
  <si>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</si>
  <si>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</si>
  <si>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2 02 49999 13 7216 150</t>
  </si>
  <si>
    <t>Муниципальная программа "Формирование современной городской среды на  территории городского поселения город Белебей муниципального района Белебеевский район Республики Башкортостан"</t>
  </si>
  <si>
    <t>от 23 декабря 2022 года № 196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</si>
</sst>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Times New Roman"/>
      <family val="1"/>
    </font>
    <font>
      <sz val="14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6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right"/>
      <protection/>
    </xf>
    <xf numFmtId="0" fontId="4" fillId="0" borderId="10" xfId="53" applyFont="1" applyFill="1" applyBorder="1" applyAlignment="1">
      <alignment horizontal="left"/>
      <protection/>
    </xf>
    <xf numFmtId="2" fontId="4" fillId="0" borderId="11" xfId="53" applyNumberFormat="1" applyFont="1" applyFill="1" applyBorder="1" applyAlignment="1">
      <alignment horizontal="center" wrapText="1"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0" fontId="4" fillId="0" borderId="0" xfId="54" applyFont="1" applyAlignment="1">
      <alignment horizontal="center" wrapText="1"/>
      <protection/>
    </xf>
    <xf numFmtId="0" fontId="8" fillId="0" borderId="0" xfId="54" applyFont="1" applyBorder="1" applyAlignment="1">
      <alignment horizontal="center"/>
      <protection/>
    </xf>
    <xf numFmtId="2" fontId="4" fillId="0" borderId="10" xfId="54" applyNumberFormat="1" applyFont="1" applyFill="1" applyBorder="1" applyAlignment="1">
      <alignment horizontal="center"/>
      <protection/>
    </xf>
    <xf numFmtId="0" fontId="4" fillId="0" borderId="10" xfId="54" applyFont="1" applyBorder="1" applyAlignment="1">
      <alignment horizontal="center"/>
      <protection/>
    </xf>
    <xf numFmtId="0" fontId="4" fillId="0" borderId="10" xfId="54" applyFont="1" applyFill="1" applyBorder="1" applyAlignment="1">
      <alignment horizontal="left"/>
      <protection/>
    </xf>
    <xf numFmtId="0" fontId="4" fillId="0" borderId="0" xfId="53" applyFont="1" applyFill="1" applyBorder="1" applyAlignment="1">
      <alignment wrapText="1"/>
      <protection/>
    </xf>
    <xf numFmtId="0" fontId="9" fillId="0" borderId="10" xfId="53" applyFont="1" applyFill="1" applyBorder="1" applyAlignment="1">
      <alignment wrapText="1"/>
      <protection/>
    </xf>
    <xf numFmtId="0" fontId="8" fillId="0" borderId="10" xfId="53" applyFont="1" applyFill="1" applyBorder="1" applyAlignment="1">
      <alignment wrapText="1"/>
      <protection/>
    </xf>
    <xf numFmtId="49" fontId="8" fillId="0" borderId="10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 wrapText="1"/>
      <protection/>
    </xf>
    <xf numFmtId="0" fontId="8" fillId="0" borderId="10" xfId="53" applyFont="1" applyFill="1" applyBorder="1" applyAlignment="1">
      <alignment horizontal="center" wrapText="1"/>
      <protection/>
    </xf>
    <xf numFmtId="0" fontId="8" fillId="0" borderId="0" xfId="53" applyFont="1" applyFill="1" applyBorder="1" applyAlignment="1">
      <alignment wrapText="1"/>
      <protection/>
    </xf>
    <xf numFmtId="0" fontId="8" fillId="0" borderId="0" xfId="53" applyFont="1" applyFill="1" applyBorder="1">
      <alignment/>
      <protection/>
    </xf>
    <xf numFmtId="49" fontId="8" fillId="0" borderId="10" xfId="53" applyNumberFormat="1" applyFont="1" applyFill="1" applyBorder="1" applyAlignment="1">
      <alignment horizontal="center" wrapText="1"/>
      <protection/>
    </xf>
    <xf numFmtId="0" fontId="7" fillId="0" borderId="0" xfId="53" applyFont="1" applyFill="1" applyBorder="1">
      <alignment/>
      <protection/>
    </xf>
    <xf numFmtId="0" fontId="8" fillId="0" borderId="10" xfId="53" applyFont="1" applyFill="1" applyBorder="1" applyAlignment="1">
      <alignment horizontal="center"/>
      <protection/>
    </xf>
    <xf numFmtId="172" fontId="6" fillId="0" borderId="0" xfId="53" applyNumberFormat="1" applyFont="1">
      <alignment/>
      <protection/>
    </xf>
    <xf numFmtId="0" fontId="7" fillId="0" borderId="0" xfId="53" applyFont="1" applyFill="1" applyBorder="1" applyAlignment="1">
      <alignment wrapText="1"/>
      <protection/>
    </xf>
    <xf numFmtId="0" fontId="8" fillId="0" borderId="10" xfId="0" applyFont="1" applyFill="1" applyBorder="1" applyAlignment="1">
      <alignment wrapText="1"/>
    </xf>
    <xf numFmtId="0" fontId="8" fillId="0" borderId="10" xfId="53" applyFont="1" applyFill="1" applyBorder="1">
      <alignment/>
      <protection/>
    </xf>
    <xf numFmtId="0" fontId="2" fillId="0" borderId="0" xfId="53" applyFont="1" applyAlignment="1">
      <alignment horizontal="right"/>
      <protection/>
    </xf>
    <xf numFmtId="0" fontId="10" fillId="0" borderId="10" xfId="53" applyFont="1" applyFill="1" applyBorder="1" applyAlignment="1">
      <alignment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2" fillId="0" borderId="12" xfId="53" applyFont="1" applyBorder="1" applyAlignment="1">
      <alignment wrapText="1"/>
      <protection/>
    </xf>
    <xf numFmtId="0" fontId="2" fillId="0" borderId="0" xfId="53" applyFont="1" applyFill="1">
      <alignment/>
      <protection/>
    </xf>
    <xf numFmtId="0" fontId="9" fillId="0" borderId="0" xfId="53" applyFont="1" applyFill="1" applyBorder="1">
      <alignment/>
      <protection/>
    </xf>
    <xf numFmtId="0" fontId="10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4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8" fillId="0" borderId="10" xfId="53" applyNumberFormat="1" applyFont="1" applyFill="1" applyBorder="1" applyAlignment="1">
      <alignment wrapText="1"/>
      <protection/>
    </xf>
    <xf numFmtId="4" fontId="8" fillId="0" borderId="10" xfId="53" applyNumberFormat="1" applyFont="1" applyFill="1" applyBorder="1">
      <alignment/>
      <protection/>
    </xf>
    <xf numFmtId="4" fontId="7" fillId="0" borderId="10" xfId="53" applyNumberFormat="1" applyFont="1" applyFill="1" applyBorder="1">
      <alignment/>
      <protection/>
    </xf>
    <xf numFmtId="4" fontId="2" fillId="0" borderId="11" xfId="53" applyNumberFormat="1" applyFont="1" applyFill="1" applyBorder="1" applyAlignment="1">
      <alignment horizontal="right"/>
      <protection/>
    </xf>
    <xf numFmtId="4" fontId="4" fillId="0" borderId="10" xfId="53" applyNumberFormat="1" applyFont="1" applyFill="1" applyBorder="1" applyAlignment="1">
      <alignment horizontal="right"/>
      <protection/>
    </xf>
    <xf numFmtId="4" fontId="4" fillId="0" borderId="10" xfId="54" applyNumberFormat="1" applyFont="1" applyFill="1" applyBorder="1" applyAlignment="1">
      <alignment horizontal="right"/>
      <protection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3" fontId="4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173" fontId="7" fillId="0" borderId="0" xfId="53" applyNumberFormat="1" applyFont="1" applyFill="1" applyBorder="1" applyAlignment="1">
      <alignment wrapText="1"/>
      <protection/>
    </xf>
    <xf numFmtId="0" fontId="7" fillId="0" borderId="10" xfId="53" applyFont="1" applyFill="1" applyBorder="1" applyAlignment="1">
      <alignment wrapText="1"/>
      <protection/>
    </xf>
    <xf numFmtId="0" fontId="7" fillId="0" borderId="0" xfId="53" applyFont="1" applyFill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53" applyFont="1" applyFill="1" applyBorder="1" applyAlignment="1">
      <alignment horizontal="center"/>
      <protection/>
    </xf>
    <xf numFmtId="0" fontId="7" fillId="0" borderId="10" xfId="53" applyFont="1" applyFill="1" applyBorder="1">
      <alignment/>
      <protection/>
    </xf>
    <xf numFmtId="4" fontId="47" fillId="0" borderId="10" xfId="53" applyNumberFormat="1" applyFont="1" applyFill="1" applyBorder="1">
      <alignment/>
      <protection/>
    </xf>
    <xf numFmtId="0" fontId="2" fillId="0" borderId="13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shrinkToFit="1"/>
    </xf>
    <xf numFmtId="4" fontId="7" fillId="0" borderId="10" xfId="0" applyNumberFormat="1" applyFont="1" applyFill="1" applyBorder="1" applyAlignment="1">
      <alignment horizontal="right" vertical="center" shrinkToFit="1"/>
    </xf>
    <xf numFmtId="49" fontId="7" fillId="0" borderId="10" xfId="0" applyNumberFormat="1" applyFont="1" applyFill="1" applyBorder="1" applyAlignment="1">
      <alignment horizontal="center" shrinkToFit="1"/>
    </xf>
    <xf numFmtId="4" fontId="7" fillId="0" borderId="10" xfId="0" applyNumberFormat="1" applyFont="1" applyFill="1" applyBorder="1" applyAlignment="1">
      <alignment horizontal="right" shrinkToFit="1"/>
    </xf>
    <xf numFmtId="4" fontId="7" fillId="0" borderId="10" xfId="53" applyNumberFormat="1" applyFont="1" applyFill="1" applyBorder="1" applyAlignment="1">
      <alignment/>
      <protection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48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2" fillId="0" borderId="0" xfId="53" applyFont="1" applyFill="1" applyAlignment="1">
      <alignment horizontal="right" wrapText="1"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14" xfId="53" applyFont="1" applyFill="1" applyBorder="1" applyAlignment="1">
      <alignment horizontal="right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8" fillId="0" borderId="16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right"/>
      <protection/>
    </xf>
    <xf numFmtId="0" fontId="4" fillId="0" borderId="0" xfId="53" applyFont="1" applyAlignment="1">
      <alignment horizontal="center" vertical="center" wrapText="1"/>
      <protection/>
    </xf>
    <xf numFmtId="0" fontId="2" fillId="0" borderId="0" xfId="54" applyFont="1" applyAlignment="1">
      <alignment horizontal="right"/>
      <protection/>
    </xf>
    <xf numFmtId="0" fontId="2" fillId="0" borderId="0" xfId="54" applyFont="1" applyAlignment="1">
      <alignment horizontal="right" wrapText="1"/>
      <protection/>
    </xf>
    <xf numFmtId="0" fontId="4" fillId="0" borderId="0" xfId="54" applyFont="1" applyAlignment="1">
      <alignment horizontal="center"/>
      <protection/>
    </xf>
    <xf numFmtId="0" fontId="4" fillId="0" borderId="0" xfId="54" applyFont="1" applyAlignment="1">
      <alignment horizontal="center" vertical="center" wrapText="1"/>
      <protection/>
    </xf>
    <xf numFmtId="0" fontId="7" fillId="0" borderId="14" xfId="54" applyFont="1" applyBorder="1" applyAlignment="1">
      <alignment horizontal="right"/>
      <protection/>
    </xf>
    <xf numFmtId="0" fontId="4" fillId="0" borderId="15" xfId="54" applyFont="1" applyFill="1" applyBorder="1" applyAlignment="1">
      <alignment horizontal="center" vertical="center"/>
      <protection/>
    </xf>
    <xf numFmtId="0" fontId="4" fillId="0" borderId="16" xfId="54" applyFont="1" applyFill="1" applyBorder="1" applyAlignment="1">
      <alignment horizontal="center" vertical="center"/>
      <protection/>
    </xf>
    <xf numFmtId="2" fontId="4" fillId="0" borderId="13" xfId="54" applyNumberFormat="1" applyFont="1" applyFill="1" applyBorder="1" applyAlignment="1">
      <alignment horizontal="center"/>
      <protection/>
    </xf>
    <xf numFmtId="2" fontId="4" fillId="0" borderId="11" xfId="54" applyNumberFormat="1" applyFont="1" applyFill="1" applyBorder="1" applyAlignment="1">
      <alignment horizontal="center"/>
      <protection/>
    </xf>
    <xf numFmtId="0" fontId="4" fillId="0" borderId="0" xfId="54" applyFont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59"/>
  <sheetViews>
    <sheetView view="pageBreakPreview" zoomScale="80" zoomScaleNormal="70" zoomScaleSheetLayoutView="80" zoomScalePageLayoutView="0" workbookViewId="0" topLeftCell="A1">
      <selection activeCell="A8" sqref="A8:C8"/>
    </sheetView>
  </sheetViews>
  <sheetFormatPr defaultColWidth="9.140625" defaultRowHeight="15"/>
  <cols>
    <col min="1" max="1" width="28.28125" style="40" customWidth="1"/>
    <col min="2" max="2" width="65.8515625" style="40" customWidth="1"/>
    <col min="3" max="3" width="19.7109375" style="41" customWidth="1"/>
    <col min="4" max="16384" width="9.140625" style="40" customWidth="1"/>
  </cols>
  <sheetData>
    <row r="1" spans="1:3" s="57" customFormat="1" ht="18.75">
      <c r="A1" s="73" t="s">
        <v>227</v>
      </c>
      <c r="B1" s="73"/>
      <c r="C1" s="73"/>
    </row>
    <row r="2" spans="1:3" s="57" customFormat="1" ht="18.75">
      <c r="A2" s="73" t="s">
        <v>2</v>
      </c>
      <c r="B2" s="73"/>
      <c r="C2" s="73"/>
    </row>
    <row r="3" spans="1:3" s="57" customFormat="1" ht="18.75">
      <c r="A3" s="73" t="s">
        <v>3</v>
      </c>
      <c r="B3" s="73"/>
      <c r="C3" s="73"/>
    </row>
    <row r="4" spans="1:3" s="57" customFormat="1" ht="18.75">
      <c r="A4" s="75" t="s">
        <v>295</v>
      </c>
      <c r="B4" s="75"/>
      <c r="C4" s="75"/>
    </row>
    <row r="5" spans="1:3" s="57" customFormat="1" ht="18.75">
      <c r="A5" s="73" t="s">
        <v>4</v>
      </c>
      <c r="B5" s="73"/>
      <c r="C5" s="73"/>
    </row>
    <row r="6" spans="1:3" s="57" customFormat="1" ht="18.75">
      <c r="A6" s="73" t="s">
        <v>3</v>
      </c>
      <c r="B6" s="73"/>
      <c r="C6" s="73"/>
    </row>
    <row r="7" spans="1:3" s="57" customFormat="1" ht="18.75">
      <c r="A7" s="73" t="s">
        <v>266</v>
      </c>
      <c r="B7" s="73"/>
      <c r="C7" s="73"/>
    </row>
    <row r="8" spans="1:3" ht="70.5" customHeight="1">
      <c r="A8" s="74" t="s">
        <v>267</v>
      </c>
      <c r="B8" s="74"/>
      <c r="C8" s="74"/>
    </row>
    <row r="9" spans="1:3" ht="18.75">
      <c r="A9" s="37"/>
      <c r="B9" s="37"/>
      <c r="C9" s="38"/>
    </row>
    <row r="10" spans="1:3" ht="131.25">
      <c r="A10" s="39" t="s">
        <v>8</v>
      </c>
      <c r="B10" s="39" t="s">
        <v>9</v>
      </c>
      <c r="C10" s="35" t="s">
        <v>224</v>
      </c>
    </row>
    <row r="11" spans="1:3" ht="18.75">
      <c r="A11" s="50">
        <v>1</v>
      </c>
      <c r="B11" s="50">
        <v>2</v>
      </c>
      <c r="C11" s="36">
        <v>3</v>
      </c>
    </row>
    <row r="12" spans="1:3" ht="18.75">
      <c r="A12" s="51"/>
      <c r="B12" s="52" t="s">
        <v>10</v>
      </c>
      <c r="C12" s="43">
        <f>C13+C56</f>
        <v>197876426.35</v>
      </c>
    </row>
    <row r="13" spans="1:3" ht="37.5">
      <c r="A13" s="53" t="s">
        <v>11</v>
      </c>
      <c r="B13" s="52" t="s">
        <v>12</v>
      </c>
      <c r="C13" s="43">
        <f>C14+C19+C24+C27+C32+C46+C48+C52</f>
        <v>163402900</v>
      </c>
    </row>
    <row r="14" spans="1:3" ht="37.5">
      <c r="A14" s="53" t="s">
        <v>13</v>
      </c>
      <c r="B14" s="52" t="s">
        <v>195</v>
      </c>
      <c r="C14" s="43">
        <f>C15</f>
        <v>80692700</v>
      </c>
    </row>
    <row r="15" spans="1:3" ht="18.75">
      <c r="A15" s="54" t="s">
        <v>196</v>
      </c>
      <c r="B15" s="55" t="s">
        <v>14</v>
      </c>
      <c r="C15" s="42">
        <f>C16+C17+C18</f>
        <v>80692700</v>
      </c>
    </row>
    <row r="16" spans="1:3" ht="112.5">
      <c r="A16" s="54" t="s">
        <v>15</v>
      </c>
      <c r="B16" s="55" t="s">
        <v>16</v>
      </c>
      <c r="C16" s="42">
        <v>78567100</v>
      </c>
    </row>
    <row r="17" spans="1:3" ht="168.75">
      <c r="A17" s="54" t="s">
        <v>17</v>
      </c>
      <c r="B17" s="55" t="s">
        <v>174</v>
      </c>
      <c r="C17" s="42">
        <v>895000</v>
      </c>
    </row>
    <row r="18" spans="1:3" ht="75">
      <c r="A18" s="54" t="s">
        <v>18</v>
      </c>
      <c r="B18" s="55" t="s">
        <v>175</v>
      </c>
      <c r="C18" s="42">
        <v>1230600</v>
      </c>
    </row>
    <row r="19" spans="1:3" ht="56.25">
      <c r="A19" s="53" t="s">
        <v>19</v>
      </c>
      <c r="B19" s="52" t="s">
        <v>20</v>
      </c>
      <c r="C19" s="43">
        <f>SUM(C21:C23)</f>
        <v>9462800</v>
      </c>
    </row>
    <row r="20" spans="1:3" ht="56.25">
      <c r="A20" s="54" t="s">
        <v>197</v>
      </c>
      <c r="B20" s="55" t="s">
        <v>21</v>
      </c>
      <c r="C20" s="42">
        <f>SUM(C21:C23)</f>
        <v>9462800</v>
      </c>
    </row>
    <row r="21" spans="1:3" ht="168.75">
      <c r="A21" s="54" t="s">
        <v>200</v>
      </c>
      <c r="B21" s="55" t="s">
        <v>176</v>
      </c>
      <c r="C21" s="42">
        <v>4010500</v>
      </c>
    </row>
    <row r="22" spans="1:3" ht="206.25">
      <c r="A22" s="54" t="s">
        <v>201</v>
      </c>
      <c r="B22" s="55" t="s">
        <v>177</v>
      </c>
      <c r="C22" s="42">
        <v>22300</v>
      </c>
    </row>
    <row r="23" spans="1:3" ht="168.75">
      <c r="A23" s="54" t="s">
        <v>202</v>
      </c>
      <c r="B23" s="55" t="s">
        <v>178</v>
      </c>
      <c r="C23" s="42">
        <v>5430000</v>
      </c>
    </row>
    <row r="24" spans="1:3" ht="37.5">
      <c r="A24" s="53" t="s">
        <v>22</v>
      </c>
      <c r="B24" s="52" t="s">
        <v>23</v>
      </c>
      <c r="C24" s="43">
        <f>C25</f>
        <v>350000</v>
      </c>
    </row>
    <row r="25" spans="1:3" ht="18.75">
      <c r="A25" s="54" t="s">
        <v>198</v>
      </c>
      <c r="B25" s="55" t="s">
        <v>24</v>
      </c>
      <c r="C25" s="42">
        <f>C26</f>
        <v>350000</v>
      </c>
    </row>
    <row r="26" spans="1:3" ht="18.75">
      <c r="A26" s="54" t="s">
        <v>25</v>
      </c>
      <c r="B26" s="55" t="s">
        <v>24</v>
      </c>
      <c r="C26" s="42">
        <v>350000</v>
      </c>
    </row>
    <row r="27" spans="1:3" ht="37.5">
      <c r="A27" s="53" t="s">
        <v>26</v>
      </c>
      <c r="B27" s="52" t="s">
        <v>27</v>
      </c>
      <c r="C27" s="43">
        <f>C28+C29</f>
        <v>40310200</v>
      </c>
    </row>
    <row r="28" spans="1:3" ht="56.25">
      <c r="A28" s="54" t="s">
        <v>28</v>
      </c>
      <c r="B28" s="55" t="s">
        <v>182</v>
      </c>
      <c r="C28" s="42">
        <v>17041000</v>
      </c>
    </row>
    <row r="29" spans="1:3" ht="18.75">
      <c r="A29" s="54" t="s">
        <v>29</v>
      </c>
      <c r="B29" s="55" t="s">
        <v>30</v>
      </c>
      <c r="C29" s="42">
        <f>C31+C30</f>
        <v>23269200</v>
      </c>
    </row>
    <row r="30" spans="1:3" ht="75">
      <c r="A30" s="54" t="s">
        <v>163</v>
      </c>
      <c r="B30" s="55" t="s">
        <v>179</v>
      </c>
      <c r="C30" s="42">
        <v>14582000</v>
      </c>
    </row>
    <row r="31" spans="1:3" ht="56.25">
      <c r="A31" s="54" t="s">
        <v>180</v>
      </c>
      <c r="B31" s="55" t="s">
        <v>181</v>
      </c>
      <c r="C31" s="42">
        <v>8687200</v>
      </c>
    </row>
    <row r="32" spans="1:3" ht="75">
      <c r="A32" s="53" t="s">
        <v>31</v>
      </c>
      <c r="B32" s="52" t="s">
        <v>0</v>
      </c>
      <c r="C32" s="43">
        <f>C33+C35+C39+C41</f>
        <v>25260500</v>
      </c>
    </row>
    <row r="33" spans="1:3" ht="112.5" hidden="1">
      <c r="A33" s="54" t="s">
        <v>231</v>
      </c>
      <c r="B33" s="55" t="s">
        <v>229</v>
      </c>
      <c r="C33" s="42">
        <f>C34</f>
        <v>0</v>
      </c>
    </row>
    <row r="34" spans="1:3" ht="75" hidden="1">
      <c r="A34" s="54" t="s">
        <v>230</v>
      </c>
      <c r="B34" s="55" t="s">
        <v>228</v>
      </c>
      <c r="C34" s="42">
        <v>0</v>
      </c>
    </row>
    <row r="35" spans="1:3" ht="131.25">
      <c r="A35" s="54" t="s">
        <v>32</v>
      </c>
      <c r="B35" s="55" t="s">
        <v>33</v>
      </c>
      <c r="C35" s="42">
        <f>SUM(C36:C38)</f>
        <v>23007000</v>
      </c>
    </row>
    <row r="36" spans="1:3" ht="112.5">
      <c r="A36" s="54" t="s">
        <v>34</v>
      </c>
      <c r="B36" s="55" t="s">
        <v>183</v>
      </c>
      <c r="C36" s="42">
        <v>16937000</v>
      </c>
    </row>
    <row r="37" spans="1:3" ht="112.5">
      <c r="A37" s="54" t="s">
        <v>268</v>
      </c>
      <c r="B37" s="55" t="s">
        <v>269</v>
      </c>
      <c r="C37" s="42">
        <v>70000</v>
      </c>
    </row>
    <row r="38" spans="1:3" ht="56.25">
      <c r="A38" s="54" t="s">
        <v>48</v>
      </c>
      <c r="B38" s="55" t="s">
        <v>49</v>
      </c>
      <c r="C38" s="42">
        <v>6000000</v>
      </c>
    </row>
    <row r="39" spans="1:3" ht="37.5" hidden="1">
      <c r="A39" s="54" t="s">
        <v>35</v>
      </c>
      <c r="B39" s="55" t="s">
        <v>36</v>
      </c>
      <c r="C39" s="42">
        <f>C40</f>
        <v>0</v>
      </c>
    </row>
    <row r="40" spans="1:3" ht="75" hidden="1">
      <c r="A40" s="54" t="s">
        <v>37</v>
      </c>
      <c r="B40" s="55" t="s">
        <v>184</v>
      </c>
      <c r="C40" s="42">
        <v>0</v>
      </c>
    </row>
    <row r="41" spans="1:3" ht="112.5">
      <c r="A41" s="54" t="s">
        <v>38</v>
      </c>
      <c r="B41" s="55" t="s">
        <v>39</v>
      </c>
      <c r="C41" s="42">
        <f>SUM(C42:C45)</f>
        <v>2253500</v>
      </c>
    </row>
    <row r="42" spans="1:3" ht="56.25">
      <c r="A42" s="56" t="s">
        <v>5</v>
      </c>
      <c r="B42" s="55" t="s">
        <v>185</v>
      </c>
      <c r="C42" s="42">
        <v>9000</v>
      </c>
    </row>
    <row r="43" spans="1:3" ht="112.5">
      <c r="A43" s="54" t="s">
        <v>7</v>
      </c>
      <c r="B43" s="55" t="s">
        <v>186</v>
      </c>
      <c r="C43" s="42">
        <v>1025500</v>
      </c>
    </row>
    <row r="44" spans="1:3" ht="112.5">
      <c r="A44" s="54" t="s">
        <v>7</v>
      </c>
      <c r="B44" s="55" t="s">
        <v>186</v>
      </c>
      <c r="C44" s="42">
        <v>417000</v>
      </c>
    </row>
    <row r="45" spans="1:3" ht="150">
      <c r="A45" s="54" t="s">
        <v>232</v>
      </c>
      <c r="B45" s="55" t="s">
        <v>291</v>
      </c>
      <c r="C45" s="42">
        <v>802000</v>
      </c>
    </row>
    <row r="46" spans="1:3" ht="37.5">
      <c r="A46" s="53" t="s">
        <v>40</v>
      </c>
      <c r="B46" s="52" t="s">
        <v>199</v>
      </c>
      <c r="C46" s="43">
        <f>C47</f>
        <v>100900</v>
      </c>
    </row>
    <row r="47" spans="1:3" ht="56.25">
      <c r="A47" s="54" t="s">
        <v>6</v>
      </c>
      <c r="B47" s="55" t="s">
        <v>187</v>
      </c>
      <c r="C47" s="42">
        <v>100900</v>
      </c>
    </row>
    <row r="48" spans="1:3" ht="37.5">
      <c r="A48" s="53" t="s">
        <v>41</v>
      </c>
      <c r="B48" s="52" t="s">
        <v>1</v>
      </c>
      <c r="C48" s="43">
        <f>C49+C50+C51</f>
        <v>6975800</v>
      </c>
    </row>
    <row r="49" spans="1:3" ht="131.25">
      <c r="A49" s="54" t="s">
        <v>203</v>
      </c>
      <c r="B49" s="55" t="s">
        <v>188</v>
      </c>
      <c r="C49" s="42">
        <v>5000000</v>
      </c>
    </row>
    <row r="50" spans="1:3" ht="93.75">
      <c r="A50" s="54" t="s">
        <v>204</v>
      </c>
      <c r="B50" s="55" t="s">
        <v>292</v>
      </c>
      <c r="C50" s="42">
        <v>1720000</v>
      </c>
    </row>
    <row r="51" spans="1:3" ht="112.5">
      <c r="A51" s="54" t="s">
        <v>142</v>
      </c>
      <c r="B51" s="55" t="s">
        <v>190</v>
      </c>
      <c r="C51" s="42">
        <v>255800</v>
      </c>
    </row>
    <row r="52" spans="1:3" ht="37.5">
      <c r="A52" s="53" t="s">
        <v>42</v>
      </c>
      <c r="B52" s="52" t="s">
        <v>43</v>
      </c>
      <c r="C52" s="43">
        <f>SUM(C53:C55)</f>
        <v>250000</v>
      </c>
    </row>
    <row r="53" spans="1:3" ht="112.5" hidden="1">
      <c r="A53" s="54" t="s">
        <v>191</v>
      </c>
      <c r="B53" s="55" t="s">
        <v>192</v>
      </c>
      <c r="C53" s="42"/>
    </row>
    <row r="54" spans="1:3" ht="75">
      <c r="A54" s="54" t="s">
        <v>193</v>
      </c>
      <c r="B54" s="55" t="s">
        <v>194</v>
      </c>
      <c r="C54" s="42">
        <v>250000</v>
      </c>
    </row>
    <row r="55" spans="1:3" ht="93.75" hidden="1">
      <c r="A55" s="54" t="s">
        <v>205</v>
      </c>
      <c r="B55" s="55" t="s">
        <v>206</v>
      </c>
      <c r="C55" s="42"/>
    </row>
    <row r="56" spans="1:3" ht="37.5">
      <c r="A56" s="53" t="s">
        <v>223</v>
      </c>
      <c r="B56" s="52" t="s">
        <v>44</v>
      </c>
      <c r="C56" s="43">
        <f>C57</f>
        <v>34473526.35</v>
      </c>
    </row>
    <row r="57" spans="1:3" ht="56.25">
      <c r="A57" s="53" t="s">
        <v>222</v>
      </c>
      <c r="B57" s="52" t="s">
        <v>45</v>
      </c>
      <c r="C57" s="42">
        <f>SUM(C58:C59)</f>
        <v>34473526.35</v>
      </c>
    </row>
    <row r="58" spans="1:3" ht="93.75">
      <c r="A58" s="54" t="s">
        <v>293</v>
      </c>
      <c r="B58" s="55" t="s">
        <v>247</v>
      </c>
      <c r="C58" s="42">
        <v>14962421.59</v>
      </c>
    </row>
    <row r="59" spans="1:3" ht="56.25">
      <c r="A59" s="54" t="s">
        <v>285</v>
      </c>
      <c r="B59" s="55" t="s">
        <v>286</v>
      </c>
      <c r="C59" s="42">
        <v>19511104.76</v>
      </c>
    </row>
  </sheetData>
  <sheetProtection/>
  <mergeCells count="8">
    <mergeCell ref="A7:C7"/>
    <mergeCell ref="A8:C8"/>
    <mergeCell ref="A1:C1"/>
    <mergeCell ref="A2:C2"/>
    <mergeCell ref="A3:C3"/>
    <mergeCell ref="A4:C4"/>
    <mergeCell ref="A5:C5"/>
    <mergeCell ref="A6:C6"/>
  </mergeCells>
  <printOptions/>
  <pageMargins left="0.9055118110236221" right="0.3937007874015748" top="0.3937007874015748" bottom="0.3937007874015748" header="0.31496062992125984" footer="0.31496062992125984"/>
  <pageSetup fitToHeight="4" fitToWidth="1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C15"/>
  <sheetViews>
    <sheetView view="pageBreakPreview" zoomScale="90" zoomScaleSheetLayoutView="90" zoomScalePageLayoutView="0" workbookViewId="0" topLeftCell="A1">
      <selection activeCell="F15" sqref="F15"/>
    </sheetView>
  </sheetViews>
  <sheetFormatPr defaultColWidth="9.140625" defaultRowHeight="15"/>
  <cols>
    <col min="1" max="1" width="55.140625" style="7" customWidth="1"/>
    <col min="2" max="2" width="15.00390625" style="7" customWidth="1"/>
    <col min="3" max="3" width="15.421875" style="7" customWidth="1"/>
    <col min="4" max="16384" width="9.140625" style="7" customWidth="1"/>
  </cols>
  <sheetData>
    <row r="1" spans="1:3" s="6" customFormat="1" ht="18.75">
      <c r="A1" s="91" t="s">
        <v>246</v>
      </c>
      <c r="B1" s="90"/>
      <c r="C1" s="90"/>
    </row>
    <row r="2" spans="1:3" s="6" customFormat="1" ht="18.75">
      <c r="A2" s="90" t="s">
        <v>53</v>
      </c>
      <c r="B2" s="90"/>
      <c r="C2" s="90"/>
    </row>
    <row r="3" spans="1:3" s="6" customFormat="1" ht="18.75">
      <c r="A3" s="90" t="s">
        <v>3</v>
      </c>
      <c r="B3" s="90"/>
      <c r="C3" s="90"/>
    </row>
    <row r="4" spans="1:3" s="6" customFormat="1" ht="18.75">
      <c r="A4" s="90" t="str">
        <f>'Прил.9 МБТ '!A4:B4</f>
        <v>от 23 декабря 2022 года № 196</v>
      </c>
      <c r="B4" s="90"/>
      <c r="C4" s="90"/>
    </row>
    <row r="5" spans="1:3" s="6" customFormat="1" ht="18.75">
      <c r="A5" s="90" t="s">
        <v>51</v>
      </c>
      <c r="B5" s="90"/>
      <c r="C5" s="90"/>
    </row>
    <row r="6" spans="1:3" s="6" customFormat="1" ht="18.75">
      <c r="A6" s="90" t="s">
        <v>3</v>
      </c>
      <c r="B6" s="90"/>
      <c r="C6" s="90"/>
    </row>
    <row r="7" spans="1:3" s="6" customFormat="1" ht="18.75">
      <c r="A7" s="90" t="str">
        <f>'Прил.9 МБТ '!A7:B7</f>
        <v>на 2023 год и плановый период 2024 и 2025 годов»</v>
      </c>
      <c r="B7" s="90"/>
      <c r="C7" s="90"/>
    </row>
    <row r="8" spans="1:3" ht="18.75">
      <c r="A8" s="92"/>
      <c r="B8" s="92"/>
      <c r="C8" s="92"/>
    </row>
    <row r="9" spans="1:3" ht="109.5" customHeight="1">
      <c r="A9" s="93" t="s">
        <v>281</v>
      </c>
      <c r="B9" s="93"/>
      <c r="C9" s="93"/>
    </row>
    <row r="10" spans="1:3" ht="17.25" customHeight="1" hidden="1">
      <c r="A10" s="8"/>
      <c r="B10" s="8"/>
      <c r="C10" s="8"/>
    </row>
    <row r="11" spans="1:3" ht="15.75">
      <c r="A11" s="9"/>
      <c r="B11" s="94"/>
      <c r="C11" s="94"/>
    </row>
    <row r="12" spans="1:3" ht="18.75">
      <c r="A12" s="95" t="s">
        <v>161</v>
      </c>
      <c r="B12" s="97" t="s">
        <v>226</v>
      </c>
      <c r="C12" s="98"/>
    </row>
    <row r="13" spans="1:3" ht="18.75">
      <c r="A13" s="96"/>
      <c r="B13" s="10" t="s">
        <v>234</v>
      </c>
      <c r="C13" s="11" t="s">
        <v>283</v>
      </c>
    </row>
    <row r="14" spans="1:3" ht="56.25">
      <c r="A14" s="31" t="s">
        <v>162</v>
      </c>
      <c r="B14" s="47">
        <v>2468200</v>
      </c>
      <c r="C14" s="47">
        <v>2468200</v>
      </c>
    </row>
    <row r="15" spans="1:3" ht="18.75">
      <c r="A15" s="12" t="s">
        <v>52</v>
      </c>
      <c r="B15" s="49">
        <f>SUM(B12:B14)</f>
        <v>2468200</v>
      </c>
      <c r="C15" s="49">
        <f>SUM(C12:C14)</f>
        <v>2468200</v>
      </c>
    </row>
  </sheetData>
  <sheetProtection/>
  <mergeCells count="12">
    <mergeCell ref="A7:C7"/>
    <mergeCell ref="A8:C8"/>
    <mergeCell ref="A9:C9"/>
    <mergeCell ref="B11:C11"/>
    <mergeCell ref="A12:A13"/>
    <mergeCell ref="B12:C12"/>
    <mergeCell ref="A6:C6"/>
    <mergeCell ref="A1:C1"/>
    <mergeCell ref="A2:C2"/>
    <mergeCell ref="A3:C3"/>
    <mergeCell ref="A4:C4"/>
    <mergeCell ref="A5:C5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2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62.140625" style="1" customWidth="1"/>
    <col min="2" max="2" width="22.421875" style="1" customWidth="1"/>
    <col min="3" max="16384" width="9.140625" style="1" customWidth="1"/>
  </cols>
  <sheetData>
    <row r="1" spans="1:2" ht="18.75">
      <c r="A1" s="88" t="s">
        <v>106</v>
      </c>
      <c r="B1" s="88"/>
    </row>
    <row r="2" spans="1:2" ht="18.75">
      <c r="A2" s="88" t="s">
        <v>50</v>
      </c>
      <c r="B2" s="88"/>
    </row>
    <row r="3" spans="1:2" ht="18.75">
      <c r="A3" s="88" t="s">
        <v>3</v>
      </c>
      <c r="B3" s="88"/>
    </row>
    <row r="4" spans="1:2" ht="18.75">
      <c r="A4" s="88" t="str">
        <f>'Прил.10 МБТ'!A4:C4</f>
        <v>от 23 декабря 2022 года № 196</v>
      </c>
      <c r="B4" s="88"/>
    </row>
    <row r="5" spans="1:2" ht="18.75">
      <c r="A5" s="88" t="s">
        <v>51</v>
      </c>
      <c r="B5" s="88"/>
    </row>
    <row r="6" spans="1:2" ht="18.75">
      <c r="A6" s="88" t="s">
        <v>3</v>
      </c>
      <c r="B6" s="88"/>
    </row>
    <row r="7" spans="1:2" ht="18.75">
      <c r="A7" s="88" t="str">
        <f>'Прил.10 МБТ'!A7:C7</f>
        <v>на 2023 год и плановый период 2024 и 2025 годов»</v>
      </c>
      <c r="B7" s="88"/>
    </row>
    <row r="8" spans="1:2" ht="123.75" customHeight="1">
      <c r="A8" s="89" t="s">
        <v>282</v>
      </c>
      <c r="B8" s="89"/>
    </row>
    <row r="9" spans="1:2" ht="18.75">
      <c r="A9" s="2"/>
      <c r="B9" s="3"/>
    </row>
    <row r="10" spans="1:2" ht="18.75">
      <c r="A10" s="30" t="s">
        <v>161</v>
      </c>
      <c r="B10" s="5" t="s">
        <v>225</v>
      </c>
    </row>
    <row r="11" spans="1:2" ht="37.5">
      <c r="A11" s="31" t="s">
        <v>162</v>
      </c>
      <c r="B11" s="47">
        <v>63603600</v>
      </c>
    </row>
    <row r="12" spans="1:2" ht="18.75">
      <c r="A12" s="4" t="s">
        <v>160</v>
      </c>
      <c r="B12" s="48">
        <f>SUM(B10:B11)</f>
        <v>63603600</v>
      </c>
    </row>
  </sheetData>
  <sheetProtection/>
  <mergeCells count="8">
    <mergeCell ref="A7:B7"/>
    <mergeCell ref="A8:B8"/>
    <mergeCell ref="A1:B1"/>
    <mergeCell ref="A2:B2"/>
    <mergeCell ref="A3:B3"/>
    <mergeCell ref="A4:B4"/>
    <mergeCell ref="A5:B5"/>
    <mergeCell ref="A6:B6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C15"/>
  <sheetViews>
    <sheetView tabSelected="1" view="pageBreakPreview" zoomScaleSheetLayoutView="100" zoomScalePageLayoutView="0" workbookViewId="0" topLeftCell="A1">
      <selection activeCell="A4" sqref="A4:C4"/>
    </sheetView>
  </sheetViews>
  <sheetFormatPr defaultColWidth="9.140625" defaultRowHeight="15"/>
  <cols>
    <col min="1" max="1" width="52.8515625" style="7" customWidth="1"/>
    <col min="2" max="2" width="17.57421875" style="7" customWidth="1"/>
    <col min="3" max="3" width="18.00390625" style="7" customWidth="1"/>
    <col min="4" max="16384" width="9.140625" style="7" customWidth="1"/>
  </cols>
  <sheetData>
    <row r="1" spans="1:3" s="6" customFormat="1" ht="18.75">
      <c r="A1" s="91" t="s">
        <v>173</v>
      </c>
      <c r="B1" s="90"/>
      <c r="C1" s="90"/>
    </row>
    <row r="2" spans="1:3" s="6" customFormat="1" ht="18.75">
      <c r="A2" s="90" t="s">
        <v>53</v>
      </c>
      <c r="B2" s="90"/>
      <c r="C2" s="90"/>
    </row>
    <row r="3" spans="1:3" s="6" customFormat="1" ht="18.75">
      <c r="A3" s="90" t="s">
        <v>3</v>
      </c>
      <c r="B3" s="90"/>
      <c r="C3" s="90"/>
    </row>
    <row r="4" spans="1:3" s="6" customFormat="1" ht="18.75">
      <c r="A4" s="90" t="str">
        <f>'Прил.11 МБТ'!A4:B4</f>
        <v>от 23 декабря 2022 года № 196</v>
      </c>
      <c r="B4" s="90"/>
      <c r="C4" s="90"/>
    </row>
    <row r="5" spans="1:3" s="6" customFormat="1" ht="18.75">
      <c r="A5" s="90" t="s">
        <v>51</v>
      </c>
      <c r="B5" s="90"/>
      <c r="C5" s="90"/>
    </row>
    <row r="6" spans="1:3" s="6" customFormat="1" ht="18.75">
      <c r="A6" s="90" t="s">
        <v>3</v>
      </c>
      <c r="B6" s="90"/>
      <c r="C6" s="90"/>
    </row>
    <row r="7" spans="1:3" s="6" customFormat="1" ht="18.75">
      <c r="A7" s="90" t="str">
        <f>'Прил.11 МБТ'!A7:B7</f>
        <v>на 2023 год и плановый период 2024 и 2025 годов»</v>
      </c>
      <c r="B7" s="90"/>
      <c r="C7" s="90"/>
    </row>
    <row r="8" spans="1:3" ht="18.75">
      <c r="A8" s="92"/>
      <c r="B8" s="92"/>
      <c r="C8" s="92"/>
    </row>
    <row r="9" spans="1:3" ht="109.5" customHeight="1">
      <c r="A9" s="99" t="s">
        <v>284</v>
      </c>
      <c r="B9" s="99"/>
      <c r="C9" s="99"/>
    </row>
    <row r="10" spans="1:3" ht="17.25" customHeight="1">
      <c r="A10" s="8"/>
      <c r="B10" s="8"/>
      <c r="C10" s="8"/>
    </row>
    <row r="11" spans="1:3" ht="15.75">
      <c r="A11" s="9"/>
      <c r="B11" s="94"/>
      <c r="C11" s="94"/>
    </row>
    <row r="12" spans="1:3" ht="18.75">
      <c r="A12" s="95" t="s">
        <v>161</v>
      </c>
      <c r="B12" s="97" t="s">
        <v>225</v>
      </c>
      <c r="C12" s="98"/>
    </row>
    <row r="13" spans="1:3" ht="18.75">
      <c r="A13" s="96"/>
      <c r="B13" s="10" t="s">
        <v>234</v>
      </c>
      <c r="C13" s="11" t="s">
        <v>283</v>
      </c>
    </row>
    <row r="14" spans="1:3" ht="56.25">
      <c r="A14" s="31" t="s">
        <v>162</v>
      </c>
      <c r="B14" s="47">
        <v>63603600</v>
      </c>
      <c r="C14" s="47">
        <v>63603600</v>
      </c>
    </row>
    <row r="15" spans="1:3" ht="18.75">
      <c r="A15" s="12" t="s">
        <v>160</v>
      </c>
      <c r="B15" s="48">
        <f>SUM(B13:B14)</f>
        <v>63603600</v>
      </c>
      <c r="C15" s="48">
        <f>SUM(C13:C14)</f>
        <v>63603600</v>
      </c>
    </row>
  </sheetData>
  <sheetProtection/>
  <mergeCells count="12">
    <mergeCell ref="A7:C7"/>
    <mergeCell ref="A8:C8"/>
    <mergeCell ref="A9:C9"/>
    <mergeCell ref="B11:C11"/>
    <mergeCell ref="A12:A13"/>
    <mergeCell ref="B12:C12"/>
    <mergeCell ref="A6:C6"/>
    <mergeCell ref="A1:C1"/>
    <mergeCell ref="A2:C2"/>
    <mergeCell ref="A3:C3"/>
    <mergeCell ref="A4:C4"/>
    <mergeCell ref="A5:C5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56"/>
  <sheetViews>
    <sheetView view="pageBreakPreview" zoomScaleNormal="75" zoomScaleSheetLayoutView="100" zoomScalePageLayoutView="0" workbookViewId="0" topLeftCell="A1">
      <selection activeCell="A35" sqref="A34:IV35"/>
    </sheetView>
  </sheetViews>
  <sheetFormatPr defaultColWidth="9.140625" defaultRowHeight="15"/>
  <cols>
    <col min="1" max="1" width="28.28125" style="40" customWidth="1"/>
    <col min="2" max="2" width="57.8515625" style="40" customWidth="1"/>
    <col min="3" max="3" width="21.57421875" style="40" hidden="1" customWidth="1"/>
    <col min="4" max="4" width="18.28125" style="41" customWidth="1"/>
    <col min="5" max="5" width="18.421875" style="41" customWidth="1"/>
    <col min="6" max="16384" width="9.140625" style="40" customWidth="1"/>
  </cols>
  <sheetData>
    <row r="1" spans="1:5" s="57" customFormat="1" ht="18.75">
      <c r="A1" s="73" t="s">
        <v>233</v>
      </c>
      <c r="B1" s="73"/>
      <c r="C1" s="73"/>
      <c r="D1" s="73"/>
      <c r="E1" s="73"/>
    </row>
    <row r="2" spans="1:5" s="57" customFormat="1" ht="18.75">
      <c r="A2" s="73" t="s">
        <v>2</v>
      </c>
      <c r="B2" s="73"/>
      <c r="C2" s="73"/>
      <c r="D2" s="73"/>
      <c r="E2" s="73"/>
    </row>
    <row r="3" spans="1:5" s="57" customFormat="1" ht="18.75">
      <c r="A3" s="73" t="s">
        <v>3</v>
      </c>
      <c r="B3" s="73"/>
      <c r="C3" s="73"/>
      <c r="D3" s="73"/>
      <c r="E3" s="73"/>
    </row>
    <row r="4" spans="1:5" s="57" customFormat="1" ht="18.75">
      <c r="A4" s="73" t="str">
        <f>'Прил. 1 доходы'!A4:C4</f>
        <v>от 23 декабря 2022 года № 196</v>
      </c>
      <c r="B4" s="73"/>
      <c r="C4" s="73"/>
      <c r="D4" s="73"/>
      <c r="E4" s="73"/>
    </row>
    <row r="5" spans="1:5" s="57" customFormat="1" ht="18.75">
      <c r="A5" s="73" t="s">
        <v>4</v>
      </c>
      <c r="B5" s="73"/>
      <c r="C5" s="73"/>
      <c r="D5" s="73"/>
      <c r="E5" s="73"/>
    </row>
    <row r="6" spans="1:5" s="57" customFormat="1" ht="18.75">
      <c r="A6" s="73" t="s">
        <v>3</v>
      </c>
      <c r="B6" s="73"/>
      <c r="C6" s="73"/>
      <c r="D6" s="73"/>
      <c r="E6" s="73"/>
    </row>
    <row r="7" spans="1:5" s="57" customFormat="1" ht="18.75">
      <c r="A7" s="73" t="str">
        <f>'Прил. 1 доходы'!A7:C7</f>
        <v>на 2023 год и плановый период 2024 и 2025 годов»</v>
      </c>
      <c r="B7" s="73"/>
      <c r="C7" s="73"/>
      <c r="D7" s="73"/>
      <c r="E7" s="73"/>
    </row>
    <row r="8" spans="1:5" ht="63" customHeight="1">
      <c r="A8" s="76" t="s">
        <v>270</v>
      </c>
      <c r="B8" s="76"/>
      <c r="C8" s="76"/>
      <c r="D8" s="76"/>
      <c r="E8" s="76"/>
    </row>
    <row r="9" spans="1:5" ht="18.75">
      <c r="A9" s="37"/>
      <c r="B9" s="37"/>
      <c r="C9" s="37"/>
      <c r="D9" s="38"/>
      <c r="E9" s="38"/>
    </row>
    <row r="10" spans="1:5" ht="39.75" customHeight="1">
      <c r="A10" s="77" t="s">
        <v>8</v>
      </c>
      <c r="B10" s="77" t="s">
        <v>47</v>
      </c>
      <c r="C10" s="67"/>
      <c r="D10" s="78" t="s">
        <v>225</v>
      </c>
      <c r="E10" s="79"/>
    </row>
    <row r="11" spans="1:5" ht="79.5" customHeight="1">
      <c r="A11" s="77"/>
      <c r="B11" s="77"/>
      <c r="C11" s="39"/>
      <c r="D11" s="35" t="s">
        <v>234</v>
      </c>
      <c r="E11" s="35" t="s">
        <v>271</v>
      </c>
    </row>
    <row r="12" spans="1:5" ht="18.75">
      <c r="A12" s="50">
        <v>1</v>
      </c>
      <c r="B12" s="50">
        <v>2</v>
      </c>
      <c r="C12" s="50"/>
      <c r="D12" s="36">
        <v>3</v>
      </c>
      <c r="E12" s="36">
        <v>4</v>
      </c>
    </row>
    <row r="13" spans="1:5" ht="18.75">
      <c r="A13" s="51"/>
      <c r="B13" s="52" t="s">
        <v>10</v>
      </c>
      <c r="C13" s="43">
        <f>C14+C57</f>
        <v>163402900</v>
      </c>
      <c r="D13" s="43">
        <f>D14+D57</f>
        <v>165630600</v>
      </c>
      <c r="E13" s="43">
        <f>E14+E57</f>
        <v>167987400</v>
      </c>
    </row>
    <row r="14" spans="1:5" ht="17.25" customHeight="1">
      <c r="A14" s="53" t="s">
        <v>11</v>
      </c>
      <c r="B14" s="52" t="s">
        <v>12</v>
      </c>
      <c r="C14" s="43">
        <f>C15+C20+C25+C28+C33+C47+C49+C53</f>
        <v>163402900</v>
      </c>
      <c r="D14" s="43">
        <f>D15+D20+D25+D28+D33+D47+D49+D53</f>
        <v>165630600</v>
      </c>
      <c r="E14" s="43">
        <f>E15+E20+E25+E28+E33+E47+E49+E53</f>
        <v>167987400</v>
      </c>
    </row>
    <row r="15" spans="1:5" ht="18.75" customHeight="1">
      <c r="A15" s="53" t="s">
        <v>13</v>
      </c>
      <c r="B15" s="52" t="s">
        <v>195</v>
      </c>
      <c r="C15" s="43">
        <f>C16</f>
        <v>80692700</v>
      </c>
      <c r="D15" s="43">
        <f>D16</f>
        <v>83920400</v>
      </c>
      <c r="E15" s="43">
        <f>E16</f>
        <v>87277200</v>
      </c>
    </row>
    <row r="16" spans="1:5" ht="18.75">
      <c r="A16" s="54" t="s">
        <v>196</v>
      </c>
      <c r="B16" s="55" t="s">
        <v>14</v>
      </c>
      <c r="C16" s="42">
        <f>C17+C18+C19</f>
        <v>80692700</v>
      </c>
      <c r="D16" s="42">
        <f>D17+D18+D19</f>
        <v>83920400</v>
      </c>
      <c r="E16" s="42">
        <f>E17+E18+E19</f>
        <v>87277200</v>
      </c>
    </row>
    <row r="17" spans="1:5" ht="131.25">
      <c r="A17" s="54" t="s">
        <v>15</v>
      </c>
      <c r="B17" s="55" t="s">
        <v>16</v>
      </c>
      <c r="C17" s="42">
        <v>78567100</v>
      </c>
      <c r="D17" s="42">
        <v>81709800</v>
      </c>
      <c r="E17" s="42">
        <v>84978200</v>
      </c>
    </row>
    <row r="18" spans="1:5" ht="171" customHeight="1">
      <c r="A18" s="54" t="s">
        <v>17</v>
      </c>
      <c r="B18" s="55" t="s">
        <v>174</v>
      </c>
      <c r="C18" s="42">
        <v>895000</v>
      </c>
      <c r="D18" s="42">
        <v>930800</v>
      </c>
      <c r="E18" s="42">
        <v>968000</v>
      </c>
    </row>
    <row r="19" spans="1:5" ht="75">
      <c r="A19" s="54" t="s">
        <v>18</v>
      </c>
      <c r="B19" s="55" t="s">
        <v>175</v>
      </c>
      <c r="C19" s="42">
        <v>1230600</v>
      </c>
      <c r="D19" s="42">
        <v>1279800</v>
      </c>
      <c r="E19" s="42">
        <v>1331000</v>
      </c>
    </row>
    <row r="20" spans="1:5" ht="57.75" customHeight="1">
      <c r="A20" s="53" t="s">
        <v>19</v>
      </c>
      <c r="B20" s="52" t="s">
        <v>20</v>
      </c>
      <c r="C20" s="43">
        <f>SUM(C22:C24)</f>
        <v>9462800</v>
      </c>
      <c r="D20" s="43">
        <f>SUM(D22:D24)</f>
        <v>9462800</v>
      </c>
      <c r="E20" s="43">
        <f>SUM(E22:E24)</f>
        <v>9462800</v>
      </c>
    </row>
    <row r="21" spans="1:5" ht="56.25">
      <c r="A21" s="54" t="s">
        <v>197</v>
      </c>
      <c r="B21" s="55" t="s">
        <v>21</v>
      </c>
      <c r="C21" s="42">
        <f>SUM(C22:C24)</f>
        <v>9462800</v>
      </c>
      <c r="D21" s="42">
        <f>SUM(D22:D24)</f>
        <v>9462800</v>
      </c>
      <c r="E21" s="42">
        <f>SUM(E22:E24)</f>
        <v>9462800</v>
      </c>
    </row>
    <row r="22" spans="1:5" ht="183" customHeight="1">
      <c r="A22" s="54" t="s">
        <v>200</v>
      </c>
      <c r="B22" s="55" t="s">
        <v>287</v>
      </c>
      <c r="C22" s="42">
        <v>4010500</v>
      </c>
      <c r="D22" s="42">
        <f aca="true" t="shared" si="0" ref="D22:E24">C22</f>
        <v>4010500</v>
      </c>
      <c r="E22" s="42">
        <f t="shared" si="0"/>
        <v>4010500</v>
      </c>
    </row>
    <row r="23" spans="1:5" ht="225" customHeight="1">
      <c r="A23" s="54" t="s">
        <v>201</v>
      </c>
      <c r="B23" s="55" t="s">
        <v>288</v>
      </c>
      <c r="C23" s="42">
        <v>22300</v>
      </c>
      <c r="D23" s="42">
        <f t="shared" si="0"/>
        <v>22300</v>
      </c>
      <c r="E23" s="42">
        <f t="shared" si="0"/>
        <v>22300</v>
      </c>
    </row>
    <row r="24" spans="1:5" ht="183.75" customHeight="1">
      <c r="A24" s="54" t="s">
        <v>202</v>
      </c>
      <c r="B24" s="55" t="s">
        <v>289</v>
      </c>
      <c r="C24" s="42">
        <v>5430000</v>
      </c>
      <c r="D24" s="42">
        <f t="shared" si="0"/>
        <v>5430000</v>
      </c>
      <c r="E24" s="42">
        <f t="shared" si="0"/>
        <v>5430000</v>
      </c>
    </row>
    <row r="25" spans="1:5" ht="22.5" customHeight="1">
      <c r="A25" s="53" t="s">
        <v>22</v>
      </c>
      <c r="B25" s="52" t="s">
        <v>23</v>
      </c>
      <c r="C25" s="43">
        <f aca="true" t="shared" si="1" ref="C25:E26">C26</f>
        <v>350000</v>
      </c>
      <c r="D25" s="43">
        <f t="shared" si="1"/>
        <v>350000</v>
      </c>
      <c r="E25" s="43">
        <f t="shared" si="1"/>
        <v>350000</v>
      </c>
    </row>
    <row r="26" spans="1:5" ht="18.75">
      <c r="A26" s="54" t="s">
        <v>198</v>
      </c>
      <c r="B26" s="55" t="s">
        <v>24</v>
      </c>
      <c r="C26" s="42">
        <f t="shared" si="1"/>
        <v>350000</v>
      </c>
      <c r="D26" s="42">
        <f t="shared" si="1"/>
        <v>350000</v>
      </c>
      <c r="E26" s="42">
        <f t="shared" si="1"/>
        <v>350000</v>
      </c>
    </row>
    <row r="27" spans="1:5" ht="18.75">
      <c r="A27" s="54" t="s">
        <v>25</v>
      </c>
      <c r="B27" s="55" t="s">
        <v>24</v>
      </c>
      <c r="C27" s="42">
        <v>350000</v>
      </c>
      <c r="D27" s="42">
        <f>C27</f>
        <v>350000</v>
      </c>
      <c r="E27" s="42">
        <f>D27</f>
        <v>350000</v>
      </c>
    </row>
    <row r="28" spans="1:5" ht="20.25" customHeight="1">
      <c r="A28" s="53" t="s">
        <v>26</v>
      </c>
      <c r="B28" s="52" t="s">
        <v>27</v>
      </c>
      <c r="C28" s="43">
        <f>C29+C30</f>
        <v>40310200</v>
      </c>
      <c r="D28" s="43">
        <f>D29+D30</f>
        <v>40310200</v>
      </c>
      <c r="E28" s="43">
        <f>E29+E30</f>
        <v>40310200</v>
      </c>
    </row>
    <row r="29" spans="1:5" ht="75">
      <c r="A29" s="54" t="s">
        <v>28</v>
      </c>
      <c r="B29" s="55" t="s">
        <v>182</v>
      </c>
      <c r="C29" s="42">
        <v>17041000</v>
      </c>
      <c r="D29" s="42">
        <f>C29</f>
        <v>17041000</v>
      </c>
      <c r="E29" s="42">
        <f>D29</f>
        <v>17041000</v>
      </c>
    </row>
    <row r="30" spans="1:5" ht="18.75">
      <c r="A30" s="54" t="s">
        <v>29</v>
      </c>
      <c r="B30" s="55" t="s">
        <v>30</v>
      </c>
      <c r="C30" s="42">
        <f>C32+C31</f>
        <v>23269200</v>
      </c>
      <c r="D30" s="42">
        <f>D32+D31</f>
        <v>23269200</v>
      </c>
      <c r="E30" s="42">
        <f>E32+E31</f>
        <v>23269200</v>
      </c>
    </row>
    <row r="31" spans="1:5" ht="54" customHeight="1">
      <c r="A31" s="54" t="s">
        <v>163</v>
      </c>
      <c r="B31" s="55" t="s">
        <v>179</v>
      </c>
      <c r="C31" s="42">
        <v>14582000</v>
      </c>
      <c r="D31" s="42">
        <f>C31</f>
        <v>14582000</v>
      </c>
      <c r="E31" s="42">
        <f>D31</f>
        <v>14582000</v>
      </c>
    </row>
    <row r="32" spans="1:5" ht="75">
      <c r="A32" s="54" t="s">
        <v>180</v>
      </c>
      <c r="B32" s="55" t="s">
        <v>181</v>
      </c>
      <c r="C32" s="42">
        <v>8687200</v>
      </c>
      <c r="D32" s="42">
        <f>C32</f>
        <v>8687200</v>
      </c>
      <c r="E32" s="42">
        <f>D32</f>
        <v>8687200</v>
      </c>
    </row>
    <row r="33" spans="1:5" ht="75" customHeight="1">
      <c r="A33" s="53" t="s">
        <v>31</v>
      </c>
      <c r="B33" s="52" t="s">
        <v>0</v>
      </c>
      <c r="C33" s="43">
        <f>C34+C36+C40+C42</f>
        <v>25260500</v>
      </c>
      <c r="D33" s="43">
        <f>D34+D36+D40+D42</f>
        <v>25260500</v>
      </c>
      <c r="E33" s="43">
        <f>E34+E36+E40+E42</f>
        <v>25260500</v>
      </c>
    </row>
    <row r="34" spans="1:5" ht="128.25" customHeight="1" hidden="1">
      <c r="A34" s="54" t="s">
        <v>231</v>
      </c>
      <c r="B34" s="55" t="s">
        <v>229</v>
      </c>
      <c r="C34" s="42">
        <f>C35</f>
        <v>0</v>
      </c>
      <c r="D34" s="42">
        <f>D35</f>
        <v>0</v>
      </c>
      <c r="E34" s="42">
        <f>E35</f>
        <v>0</v>
      </c>
    </row>
    <row r="35" spans="1:5" ht="93.75" hidden="1">
      <c r="A35" s="54" t="s">
        <v>230</v>
      </c>
      <c r="B35" s="55" t="s">
        <v>228</v>
      </c>
      <c r="C35" s="42">
        <v>0</v>
      </c>
      <c r="D35" s="42">
        <f>C35</f>
        <v>0</v>
      </c>
      <c r="E35" s="42">
        <f>D35</f>
        <v>0</v>
      </c>
    </row>
    <row r="36" spans="1:5" ht="150">
      <c r="A36" s="54" t="s">
        <v>32</v>
      </c>
      <c r="B36" s="55" t="s">
        <v>33</v>
      </c>
      <c r="C36" s="42">
        <f>SUM(C37:C39)</f>
        <v>23007000</v>
      </c>
      <c r="D36" s="42">
        <f>SUM(D37:D39)</f>
        <v>23007000</v>
      </c>
      <c r="E36" s="42">
        <f>SUM(E37:E39)</f>
        <v>23007000</v>
      </c>
    </row>
    <row r="37" spans="1:5" ht="131.25" hidden="1">
      <c r="A37" s="54" t="s">
        <v>34</v>
      </c>
      <c r="B37" s="55" t="s">
        <v>183</v>
      </c>
      <c r="C37" s="42">
        <v>16937000</v>
      </c>
      <c r="D37" s="42">
        <f aca="true" t="shared" si="2" ref="D37:E39">C37</f>
        <v>16937000</v>
      </c>
      <c r="E37" s="42">
        <f t="shared" si="2"/>
        <v>16937000</v>
      </c>
    </row>
    <row r="38" spans="1:5" ht="131.25" hidden="1">
      <c r="A38" s="54" t="s">
        <v>268</v>
      </c>
      <c r="B38" s="55" t="s">
        <v>269</v>
      </c>
      <c r="C38" s="42">
        <v>70000</v>
      </c>
      <c r="D38" s="42">
        <f t="shared" si="2"/>
        <v>70000</v>
      </c>
      <c r="E38" s="42">
        <f t="shared" si="2"/>
        <v>70000</v>
      </c>
    </row>
    <row r="39" spans="1:5" ht="56.25">
      <c r="A39" s="54" t="s">
        <v>48</v>
      </c>
      <c r="B39" s="55" t="s">
        <v>49</v>
      </c>
      <c r="C39" s="42">
        <v>6000000</v>
      </c>
      <c r="D39" s="42">
        <f t="shared" si="2"/>
        <v>6000000</v>
      </c>
      <c r="E39" s="42">
        <f t="shared" si="2"/>
        <v>6000000</v>
      </c>
    </row>
    <row r="40" spans="1:5" ht="37.5" hidden="1">
      <c r="A40" s="54" t="s">
        <v>35</v>
      </c>
      <c r="B40" s="55" t="s">
        <v>36</v>
      </c>
      <c r="C40" s="42">
        <f>C41</f>
        <v>0</v>
      </c>
      <c r="D40" s="42">
        <f>D41</f>
        <v>0</v>
      </c>
      <c r="E40" s="42">
        <f>E41</f>
        <v>0</v>
      </c>
    </row>
    <row r="41" spans="1:5" ht="93.75" hidden="1">
      <c r="A41" s="54" t="s">
        <v>37</v>
      </c>
      <c r="B41" s="55" t="s">
        <v>184</v>
      </c>
      <c r="C41" s="42">
        <v>0</v>
      </c>
      <c r="D41" s="42">
        <f>C41</f>
        <v>0</v>
      </c>
      <c r="E41" s="42">
        <f>D41</f>
        <v>0</v>
      </c>
    </row>
    <row r="42" spans="1:5" ht="39" customHeight="1">
      <c r="A42" s="54" t="s">
        <v>38</v>
      </c>
      <c r="B42" s="55" t="s">
        <v>39</v>
      </c>
      <c r="C42" s="42">
        <f>SUM(C43:C46)</f>
        <v>2253500</v>
      </c>
      <c r="D42" s="42">
        <f>SUM(D43:D46)</f>
        <v>2253500</v>
      </c>
      <c r="E42" s="42">
        <f>SUM(E43:E46)</f>
        <v>2253500</v>
      </c>
    </row>
    <row r="43" spans="1:5" ht="75">
      <c r="A43" s="56" t="s">
        <v>5</v>
      </c>
      <c r="B43" s="55" t="s">
        <v>185</v>
      </c>
      <c r="C43" s="42">
        <v>9000</v>
      </c>
      <c r="D43" s="42">
        <f aca="true" t="shared" si="3" ref="D43:E46">C43</f>
        <v>9000</v>
      </c>
      <c r="E43" s="42">
        <f t="shared" si="3"/>
        <v>9000</v>
      </c>
    </row>
    <row r="44" spans="1:5" ht="136.5" customHeight="1">
      <c r="A44" s="54" t="s">
        <v>7</v>
      </c>
      <c r="B44" s="55" t="s">
        <v>186</v>
      </c>
      <c r="C44" s="42">
        <v>1025500</v>
      </c>
      <c r="D44" s="42">
        <f t="shared" si="3"/>
        <v>1025500</v>
      </c>
      <c r="E44" s="42">
        <f t="shared" si="3"/>
        <v>1025500</v>
      </c>
    </row>
    <row r="45" spans="1:5" ht="135.75" customHeight="1">
      <c r="A45" s="54" t="s">
        <v>7</v>
      </c>
      <c r="B45" s="55" t="s">
        <v>186</v>
      </c>
      <c r="C45" s="42">
        <v>417000</v>
      </c>
      <c r="D45" s="42">
        <f t="shared" si="3"/>
        <v>417000</v>
      </c>
      <c r="E45" s="42">
        <f t="shared" si="3"/>
        <v>417000</v>
      </c>
    </row>
    <row r="46" spans="1:5" ht="168.75" customHeight="1">
      <c r="A46" s="54" t="s">
        <v>232</v>
      </c>
      <c r="B46" s="55" t="s">
        <v>290</v>
      </c>
      <c r="C46" s="42">
        <v>802000</v>
      </c>
      <c r="D46" s="42">
        <f t="shared" si="3"/>
        <v>802000</v>
      </c>
      <c r="E46" s="42">
        <f t="shared" si="3"/>
        <v>802000</v>
      </c>
    </row>
    <row r="47" spans="1:5" ht="56.25">
      <c r="A47" s="53" t="s">
        <v>40</v>
      </c>
      <c r="B47" s="52" t="s">
        <v>199</v>
      </c>
      <c r="C47" s="43">
        <f>C48</f>
        <v>100900</v>
      </c>
      <c r="D47" s="43">
        <f>D48</f>
        <v>100900</v>
      </c>
      <c r="E47" s="43">
        <f>E48</f>
        <v>100900</v>
      </c>
    </row>
    <row r="48" spans="1:5" ht="56.25">
      <c r="A48" s="54" t="s">
        <v>6</v>
      </c>
      <c r="B48" s="55" t="s">
        <v>187</v>
      </c>
      <c r="C48" s="42">
        <v>100900</v>
      </c>
      <c r="D48" s="42">
        <f>C48</f>
        <v>100900</v>
      </c>
      <c r="E48" s="42">
        <f>D48</f>
        <v>100900</v>
      </c>
    </row>
    <row r="49" spans="1:5" ht="56.25">
      <c r="A49" s="53" t="s">
        <v>41</v>
      </c>
      <c r="B49" s="52" t="s">
        <v>1</v>
      </c>
      <c r="C49" s="43">
        <f>C50+C51+C52</f>
        <v>6975800</v>
      </c>
      <c r="D49" s="43">
        <f>D50+D51+D52</f>
        <v>5975800</v>
      </c>
      <c r="E49" s="43">
        <f>E50+E51+E52</f>
        <v>4975800</v>
      </c>
    </row>
    <row r="50" spans="1:5" ht="150">
      <c r="A50" s="54" t="s">
        <v>203</v>
      </c>
      <c r="B50" s="55" t="s">
        <v>188</v>
      </c>
      <c r="C50" s="42">
        <v>5000000</v>
      </c>
      <c r="D50" s="42">
        <v>4000000</v>
      </c>
      <c r="E50" s="42">
        <v>3000000</v>
      </c>
    </row>
    <row r="51" spans="1:5" ht="75">
      <c r="A51" s="54" t="s">
        <v>204</v>
      </c>
      <c r="B51" s="55" t="s">
        <v>189</v>
      </c>
      <c r="C51" s="42">
        <v>1720000</v>
      </c>
      <c r="D51" s="42">
        <f>C51</f>
        <v>1720000</v>
      </c>
      <c r="E51" s="42">
        <f>D51</f>
        <v>1720000</v>
      </c>
    </row>
    <row r="52" spans="1:5" ht="150">
      <c r="A52" s="54" t="s">
        <v>142</v>
      </c>
      <c r="B52" s="55" t="s">
        <v>190</v>
      </c>
      <c r="C52" s="42">
        <v>255800</v>
      </c>
      <c r="D52" s="42">
        <f>C52</f>
        <v>255800</v>
      </c>
      <c r="E52" s="42">
        <f>D52</f>
        <v>255800</v>
      </c>
    </row>
    <row r="53" spans="1:5" ht="37.5">
      <c r="A53" s="53" t="s">
        <v>42</v>
      </c>
      <c r="B53" s="52" t="s">
        <v>43</v>
      </c>
      <c r="C53" s="43">
        <f>SUM(C54:C56)</f>
        <v>250000</v>
      </c>
      <c r="D53" s="43">
        <f>SUM(D54:D56)</f>
        <v>250000</v>
      </c>
      <c r="E53" s="43">
        <f>SUM(E54:E56)</f>
        <v>250000</v>
      </c>
    </row>
    <row r="54" spans="1:5" ht="131.25" hidden="1">
      <c r="A54" s="54" t="s">
        <v>191</v>
      </c>
      <c r="B54" s="55" t="s">
        <v>192</v>
      </c>
      <c r="C54" s="42"/>
      <c r="D54" s="42">
        <f aca="true" t="shared" si="4" ref="D54:E56">C54</f>
        <v>0</v>
      </c>
      <c r="E54" s="42">
        <f t="shared" si="4"/>
        <v>0</v>
      </c>
    </row>
    <row r="55" spans="1:5" ht="75">
      <c r="A55" s="54" t="s">
        <v>193</v>
      </c>
      <c r="B55" s="55" t="s">
        <v>194</v>
      </c>
      <c r="C55" s="42">
        <v>250000</v>
      </c>
      <c r="D55" s="42">
        <f t="shared" si="4"/>
        <v>250000</v>
      </c>
      <c r="E55" s="42">
        <f t="shared" si="4"/>
        <v>250000</v>
      </c>
    </row>
    <row r="56" spans="1:5" ht="112.5" hidden="1">
      <c r="A56" s="54" t="s">
        <v>205</v>
      </c>
      <c r="B56" s="55" t="s">
        <v>206</v>
      </c>
      <c r="C56" s="42"/>
      <c r="D56" s="42">
        <f t="shared" si="4"/>
        <v>0</v>
      </c>
      <c r="E56" s="42">
        <f t="shared" si="4"/>
        <v>0</v>
      </c>
    </row>
  </sheetData>
  <sheetProtection/>
  <mergeCells count="11">
    <mergeCell ref="A7:E7"/>
    <mergeCell ref="A8:E8"/>
    <mergeCell ref="A10:A11"/>
    <mergeCell ref="B10:B11"/>
    <mergeCell ref="A6:E6"/>
    <mergeCell ref="D10:E10"/>
    <mergeCell ref="A1:E1"/>
    <mergeCell ref="A2:E2"/>
    <mergeCell ref="A3:E3"/>
    <mergeCell ref="A4:E4"/>
    <mergeCell ref="A5:E5"/>
  </mergeCells>
  <printOptions/>
  <pageMargins left="0.9055118110236221" right="0" top="0.1968503937007874" bottom="0.1968503937007874" header="0.31496062992125984" footer="0.31496062992125984"/>
  <pageSetup fitToHeight="4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20"/>
  <sheetViews>
    <sheetView view="pageBreakPreview" zoomScale="80" zoomScaleNormal="80" zoomScaleSheetLayoutView="80" zoomScalePageLayoutView="0" workbookViewId="0" topLeftCell="A1">
      <selection activeCell="B95" sqref="B95"/>
    </sheetView>
  </sheetViews>
  <sheetFormatPr defaultColWidth="9.140625" defaultRowHeight="15"/>
  <cols>
    <col min="1" max="1" width="55.7109375" style="25" customWidth="1"/>
    <col min="2" max="2" width="12.00390625" style="22" customWidth="1"/>
    <col min="3" max="3" width="16.57421875" style="22" customWidth="1"/>
    <col min="4" max="4" width="8.28125" style="22" customWidth="1"/>
    <col min="5" max="5" width="16.28125" style="22" customWidth="1"/>
    <col min="6" max="6" width="9.57421875" style="22" hidden="1" customWidth="1"/>
    <col min="7" max="10" width="0" style="22" hidden="1" customWidth="1"/>
    <col min="11" max="16384" width="9.140625" style="22" customWidth="1"/>
  </cols>
  <sheetData>
    <row r="1" spans="1:5" s="32" customFormat="1" ht="18.75">
      <c r="A1" s="80" t="s">
        <v>235</v>
      </c>
      <c r="B1" s="80"/>
      <c r="C1" s="80"/>
      <c r="D1" s="80"/>
      <c r="E1" s="80"/>
    </row>
    <row r="2" spans="1:5" s="32" customFormat="1" ht="18.75" customHeight="1">
      <c r="A2" s="80" t="s">
        <v>2</v>
      </c>
      <c r="B2" s="80"/>
      <c r="C2" s="80"/>
      <c r="D2" s="80"/>
      <c r="E2" s="80"/>
    </row>
    <row r="3" spans="1:5" s="32" customFormat="1" ht="18.75" customHeight="1">
      <c r="A3" s="80" t="s">
        <v>3</v>
      </c>
      <c r="B3" s="80"/>
      <c r="C3" s="80"/>
      <c r="D3" s="80"/>
      <c r="E3" s="80"/>
    </row>
    <row r="4" spans="1:5" s="32" customFormat="1" ht="18.75">
      <c r="A4" s="80" t="str">
        <f>'Прил. 2 доходы'!A4:E4</f>
        <v>от 23 декабря 2022 года № 196</v>
      </c>
      <c r="B4" s="80"/>
      <c r="C4" s="80"/>
      <c r="D4" s="80"/>
      <c r="E4" s="80"/>
    </row>
    <row r="5" spans="1:5" s="32" customFormat="1" ht="18.75" customHeight="1">
      <c r="A5" s="80" t="s">
        <v>4</v>
      </c>
      <c r="B5" s="80"/>
      <c r="C5" s="80"/>
      <c r="D5" s="80"/>
      <c r="E5" s="80"/>
    </row>
    <row r="6" spans="1:5" s="32" customFormat="1" ht="18.75" customHeight="1">
      <c r="A6" s="80" t="s">
        <v>3</v>
      </c>
      <c r="B6" s="80"/>
      <c r="C6" s="80"/>
      <c r="D6" s="80"/>
      <c r="E6" s="80"/>
    </row>
    <row r="7" spans="1:5" s="32" customFormat="1" ht="18.75" customHeight="1">
      <c r="A7" s="80" t="str">
        <f>'Прил. 2 доходы'!A7:E7</f>
        <v>на 2023 год и плановый период 2024 и 2025 годов»</v>
      </c>
      <c r="B7" s="80"/>
      <c r="C7" s="80"/>
      <c r="D7" s="80"/>
      <c r="E7" s="80"/>
    </row>
    <row r="8" spans="1:5" ht="18.75">
      <c r="A8" s="81"/>
      <c r="B8" s="81"/>
      <c r="C8" s="81"/>
      <c r="D8" s="81"/>
      <c r="E8" s="81"/>
    </row>
    <row r="9" spans="1:6" ht="87.75" customHeight="1">
      <c r="A9" s="82" t="s">
        <v>272</v>
      </c>
      <c r="B9" s="82"/>
      <c r="C9" s="82"/>
      <c r="D9" s="82"/>
      <c r="E9" s="82"/>
      <c r="F9" s="13"/>
    </row>
    <row r="10" spans="1:5" s="25" customFormat="1" ht="7.5" customHeight="1">
      <c r="A10" s="83"/>
      <c r="B10" s="83"/>
      <c r="C10" s="83"/>
      <c r="D10" s="83"/>
      <c r="E10" s="83"/>
    </row>
    <row r="11" spans="1:5" s="25" customFormat="1" ht="15" customHeight="1">
      <c r="A11" s="84" t="s">
        <v>55</v>
      </c>
      <c r="B11" s="84" t="s">
        <v>56</v>
      </c>
      <c r="C11" s="84" t="s">
        <v>57</v>
      </c>
      <c r="D11" s="84" t="s">
        <v>58</v>
      </c>
      <c r="E11" s="84" t="s">
        <v>225</v>
      </c>
    </row>
    <row r="12" spans="1:5" s="25" customFormat="1" ht="21" customHeight="1">
      <c r="A12" s="85"/>
      <c r="B12" s="85"/>
      <c r="C12" s="85"/>
      <c r="D12" s="85"/>
      <c r="E12" s="85"/>
    </row>
    <row r="13" spans="1:5" s="25" customFormat="1" ht="15.75">
      <c r="A13" s="17">
        <v>1</v>
      </c>
      <c r="B13" s="17">
        <v>2</v>
      </c>
      <c r="C13" s="17">
        <v>3</v>
      </c>
      <c r="D13" s="17">
        <v>4</v>
      </c>
      <c r="E13" s="17">
        <v>5</v>
      </c>
    </row>
    <row r="14" spans="1:6" s="25" customFormat="1" ht="15.75">
      <c r="A14" s="15" t="s">
        <v>59</v>
      </c>
      <c r="B14" s="15"/>
      <c r="C14" s="15"/>
      <c r="D14" s="15"/>
      <c r="E14" s="44">
        <f>E15+E43+E52+E68+E103+E116+E108</f>
        <v>197876426.35000002</v>
      </c>
      <c r="F14" s="58"/>
    </row>
    <row r="15" spans="1:6" s="25" customFormat="1" ht="15.75">
      <c r="A15" s="15" t="s">
        <v>60</v>
      </c>
      <c r="B15" s="21" t="s">
        <v>61</v>
      </c>
      <c r="C15" s="21"/>
      <c r="D15" s="21"/>
      <c r="E15" s="44">
        <f>E16+E23+E32+E36</f>
        <v>19082600</v>
      </c>
      <c r="F15" s="25" t="s">
        <v>62</v>
      </c>
    </row>
    <row r="16" spans="1:5" s="25" customFormat="1" ht="46.5" customHeight="1">
      <c r="A16" s="59" t="s">
        <v>66</v>
      </c>
      <c r="B16" s="60" t="s">
        <v>67</v>
      </c>
      <c r="C16" s="61"/>
      <c r="D16" s="61"/>
      <c r="E16" s="46">
        <f>E17</f>
        <v>820100</v>
      </c>
    </row>
    <row r="17" spans="1:5" s="25" customFormat="1" ht="78.75">
      <c r="A17" s="14" t="s">
        <v>68</v>
      </c>
      <c r="B17" s="61" t="s">
        <v>67</v>
      </c>
      <c r="C17" s="61" t="s">
        <v>158</v>
      </c>
      <c r="D17" s="61"/>
      <c r="E17" s="46">
        <f>E18</f>
        <v>820100</v>
      </c>
    </row>
    <row r="18" spans="1:5" s="25" customFormat="1" ht="31.5">
      <c r="A18" s="59" t="s">
        <v>63</v>
      </c>
      <c r="B18" s="61" t="s">
        <v>67</v>
      </c>
      <c r="C18" s="61" t="s">
        <v>159</v>
      </c>
      <c r="D18" s="61"/>
      <c r="E18" s="46">
        <f>E19+E20+E21</f>
        <v>820100</v>
      </c>
    </row>
    <row r="19" spans="1:5" s="25" customFormat="1" ht="78.75">
      <c r="A19" s="59" t="s">
        <v>64</v>
      </c>
      <c r="B19" s="61" t="s">
        <v>67</v>
      </c>
      <c r="C19" s="61" t="s">
        <v>159</v>
      </c>
      <c r="D19" s="61" t="s">
        <v>65</v>
      </c>
      <c r="E19" s="46">
        <v>631900</v>
      </c>
    </row>
    <row r="20" spans="1:5" s="25" customFormat="1" ht="31.5">
      <c r="A20" s="59" t="s">
        <v>69</v>
      </c>
      <c r="B20" s="61" t="s">
        <v>67</v>
      </c>
      <c r="C20" s="61" t="s">
        <v>159</v>
      </c>
      <c r="D20" s="61" t="s">
        <v>70</v>
      </c>
      <c r="E20" s="46">
        <v>188200</v>
      </c>
    </row>
    <row r="21" spans="1:5" s="25" customFormat="1" ht="31.5" hidden="1">
      <c r="A21" s="59" t="s">
        <v>69</v>
      </c>
      <c r="B21" s="61" t="s">
        <v>67</v>
      </c>
      <c r="C21" s="61" t="s">
        <v>159</v>
      </c>
      <c r="D21" s="61" t="s">
        <v>70</v>
      </c>
      <c r="E21" s="46">
        <v>0</v>
      </c>
    </row>
    <row r="22" spans="1:5" s="25" customFormat="1" ht="15.75" hidden="1">
      <c r="A22" s="59" t="s">
        <v>71</v>
      </c>
      <c r="B22" s="61" t="s">
        <v>67</v>
      </c>
      <c r="C22" s="61" t="s">
        <v>117</v>
      </c>
      <c r="D22" s="61" t="s">
        <v>72</v>
      </c>
      <c r="E22" s="46"/>
    </row>
    <row r="23" spans="1:5" ht="63">
      <c r="A23" s="59" t="s">
        <v>73</v>
      </c>
      <c r="B23" s="61" t="s">
        <v>74</v>
      </c>
      <c r="C23" s="61"/>
      <c r="D23" s="61"/>
      <c r="E23" s="45">
        <f>E24</f>
        <v>16442500</v>
      </c>
    </row>
    <row r="24" spans="1:5" ht="63">
      <c r="A24" s="14" t="s">
        <v>209</v>
      </c>
      <c r="B24" s="61" t="s">
        <v>74</v>
      </c>
      <c r="C24" s="61" t="s">
        <v>120</v>
      </c>
      <c r="D24" s="61"/>
      <c r="E24" s="46">
        <f>E25+E30</f>
        <v>16442500</v>
      </c>
    </row>
    <row r="25" spans="1:5" ht="31.5">
      <c r="A25" s="59" t="s">
        <v>63</v>
      </c>
      <c r="B25" s="61" t="s">
        <v>74</v>
      </c>
      <c r="C25" s="61" t="s">
        <v>118</v>
      </c>
      <c r="D25" s="61"/>
      <c r="E25" s="46">
        <f>E26+E27+E28+E29</f>
        <v>15584700</v>
      </c>
    </row>
    <row r="26" spans="1:5" ht="78.75">
      <c r="A26" s="59" t="s">
        <v>64</v>
      </c>
      <c r="B26" s="61" t="s">
        <v>74</v>
      </c>
      <c r="C26" s="61" t="s">
        <v>118</v>
      </c>
      <c r="D26" s="61" t="s">
        <v>65</v>
      </c>
      <c r="E26" s="46">
        <v>11310400</v>
      </c>
    </row>
    <row r="27" spans="1:11" ht="31.5">
      <c r="A27" s="59" t="s">
        <v>69</v>
      </c>
      <c r="B27" s="61" t="s">
        <v>74</v>
      </c>
      <c r="C27" s="61" t="s">
        <v>118</v>
      </c>
      <c r="D27" s="61" t="s">
        <v>70</v>
      </c>
      <c r="E27" s="46">
        <f>4187800+78500</f>
        <v>4266300</v>
      </c>
      <c r="K27" s="22" t="s">
        <v>273</v>
      </c>
    </row>
    <row r="28" spans="1:5" ht="15.75" hidden="1">
      <c r="A28" s="59" t="s">
        <v>75</v>
      </c>
      <c r="B28" s="61" t="s">
        <v>74</v>
      </c>
      <c r="C28" s="61" t="s">
        <v>118</v>
      </c>
      <c r="D28" s="61" t="s">
        <v>76</v>
      </c>
      <c r="E28" s="46"/>
    </row>
    <row r="29" spans="1:5" ht="15.75">
      <c r="A29" s="59" t="s">
        <v>71</v>
      </c>
      <c r="B29" s="61" t="s">
        <v>74</v>
      </c>
      <c r="C29" s="61" t="s">
        <v>118</v>
      </c>
      <c r="D29" s="61" t="s">
        <v>72</v>
      </c>
      <c r="E29" s="46">
        <v>8000</v>
      </c>
    </row>
    <row r="30" spans="1:5" ht="47.25">
      <c r="A30" s="59" t="s">
        <v>77</v>
      </c>
      <c r="B30" s="61" t="s">
        <v>74</v>
      </c>
      <c r="C30" s="61" t="s">
        <v>119</v>
      </c>
      <c r="D30" s="61"/>
      <c r="E30" s="46">
        <f>E31</f>
        <v>857800</v>
      </c>
    </row>
    <row r="31" spans="1:5" ht="78.75">
      <c r="A31" s="59" t="s">
        <v>64</v>
      </c>
      <c r="B31" s="61" t="s">
        <v>74</v>
      </c>
      <c r="C31" s="61" t="s">
        <v>119</v>
      </c>
      <c r="D31" s="61" t="s">
        <v>65</v>
      </c>
      <c r="E31" s="46">
        <v>857800</v>
      </c>
    </row>
    <row r="32" spans="1:5" ht="15.75">
      <c r="A32" s="59" t="s">
        <v>78</v>
      </c>
      <c r="B32" s="61" t="s">
        <v>79</v>
      </c>
      <c r="C32" s="61"/>
      <c r="D32" s="61"/>
      <c r="E32" s="45">
        <f>E33</f>
        <v>50000</v>
      </c>
    </row>
    <row r="33" spans="1:5" ht="63">
      <c r="A33" s="14" t="s">
        <v>209</v>
      </c>
      <c r="B33" s="61" t="s">
        <v>79</v>
      </c>
      <c r="C33" s="61" t="s">
        <v>120</v>
      </c>
      <c r="D33" s="61"/>
      <c r="E33" s="46">
        <f>E34</f>
        <v>50000</v>
      </c>
    </row>
    <row r="34" spans="1:5" ht="15.75">
      <c r="A34" s="59" t="s">
        <v>80</v>
      </c>
      <c r="B34" s="61" t="s">
        <v>79</v>
      </c>
      <c r="C34" s="61" t="s">
        <v>244</v>
      </c>
      <c r="D34" s="61"/>
      <c r="E34" s="46">
        <f>E35</f>
        <v>50000</v>
      </c>
    </row>
    <row r="35" spans="1:5" ht="15.75">
      <c r="A35" s="59" t="s">
        <v>71</v>
      </c>
      <c r="B35" s="61" t="s">
        <v>79</v>
      </c>
      <c r="C35" s="61" t="s">
        <v>244</v>
      </c>
      <c r="D35" s="61" t="s">
        <v>72</v>
      </c>
      <c r="E35" s="46">
        <v>50000</v>
      </c>
    </row>
    <row r="36" spans="1:5" ht="15.75">
      <c r="A36" s="59" t="s">
        <v>81</v>
      </c>
      <c r="B36" s="61" t="s">
        <v>82</v>
      </c>
      <c r="C36" s="61"/>
      <c r="D36" s="61"/>
      <c r="E36" s="45">
        <f>E37</f>
        <v>1770000</v>
      </c>
    </row>
    <row r="37" spans="1:5" ht="78.75">
      <c r="A37" s="62" t="s">
        <v>210</v>
      </c>
      <c r="B37" s="61" t="s">
        <v>82</v>
      </c>
      <c r="C37" s="61" t="s">
        <v>122</v>
      </c>
      <c r="D37" s="61"/>
      <c r="E37" s="46">
        <f>E38+E40</f>
        <v>1770000</v>
      </c>
    </row>
    <row r="38" spans="1:5" ht="47.25">
      <c r="A38" s="63" t="s">
        <v>83</v>
      </c>
      <c r="B38" s="61" t="s">
        <v>82</v>
      </c>
      <c r="C38" s="61" t="s">
        <v>121</v>
      </c>
      <c r="D38" s="61"/>
      <c r="E38" s="46">
        <f>E39</f>
        <v>300000</v>
      </c>
    </row>
    <row r="39" spans="1:6" ht="31.5">
      <c r="A39" s="63" t="s">
        <v>69</v>
      </c>
      <c r="B39" s="61" t="s">
        <v>82</v>
      </c>
      <c r="C39" s="61" t="s">
        <v>121</v>
      </c>
      <c r="D39" s="61" t="s">
        <v>70</v>
      </c>
      <c r="E39" s="46">
        <v>300000</v>
      </c>
      <c r="F39" s="22" t="s">
        <v>109</v>
      </c>
    </row>
    <row r="40" spans="1:5" ht="15.75">
      <c r="A40" s="59" t="s">
        <v>124</v>
      </c>
      <c r="B40" s="61" t="s">
        <v>82</v>
      </c>
      <c r="C40" s="61" t="s">
        <v>123</v>
      </c>
      <c r="D40" s="61"/>
      <c r="E40" s="46">
        <f>E41+E42</f>
        <v>1470000</v>
      </c>
    </row>
    <row r="41" spans="1:5" ht="31.5">
      <c r="A41" s="59" t="s">
        <v>69</v>
      </c>
      <c r="B41" s="61" t="s">
        <v>82</v>
      </c>
      <c r="C41" s="61" t="s">
        <v>123</v>
      </c>
      <c r="D41" s="61" t="s">
        <v>70</v>
      </c>
      <c r="E41" s="46">
        <v>1434200</v>
      </c>
    </row>
    <row r="42" spans="1:5" ht="15.75">
      <c r="A42" s="59" t="s">
        <v>71</v>
      </c>
      <c r="B42" s="61" t="s">
        <v>82</v>
      </c>
      <c r="C42" s="61" t="s">
        <v>123</v>
      </c>
      <c r="D42" s="61" t="s">
        <v>72</v>
      </c>
      <c r="E42" s="46">
        <v>35800</v>
      </c>
    </row>
    <row r="43" spans="1:5" s="20" customFormat="1" ht="31.5">
      <c r="A43" s="15" t="s">
        <v>127</v>
      </c>
      <c r="B43" s="16" t="s">
        <v>125</v>
      </c>
      <c r="C43" s="16"/>
      <c r="D43" s="16"/>
      <c r="E43" s="45">
        <f>E44+E48</f>
        <v>670800</v>
      </c>
    </row>
    <row r="44" spans="1:5" ht="47.25">
      <c r="A44" s="59" t="s">
        <v>239</v>
      </c>
      <c r="B44" s="61" t="s">
        <v>236</v>
      </c>
      <c r="C44" s="61"/>
      <c r="D44" s="61"/>
      <c r="E44" s="46">
        <f>E45</f>
        <v>150000</v>
      </c>
    </row>
    <row r="45" spans="1:5" ht="47.25">
      <c r="A45" s="14" t="s">
        <v>242</v>
      </c>
      <c r="B45" s="61" t="s">
        <v>236</v>
      </c>
      <c r="C45" s="61" t="s">
        <v>241</v>
      </c>
      <c r="D45" s="61"/>
      <c r="E45" s="46">
        <f>E46</f>
        <v>150000</v>
      </c>
    </row>
    <row r="46" spans="1:5" ht="31.5">
      <c r="A46" s="59" t="s">
        <v>238</v>
      </c>
      <c r="B46" s="61" t="s">
        <v>236</v>
      </c>
      <c r="C46" s="61" t="s">
        <v>237</v>
      </c>
      <c r="D46" s="61"/>
      <c r="E46" s="46">
        <f>E47</f>
        <v>150000</v>
      </c>
    </row>
    <row r="47" spans="1:5" ht="31.5">
      <c r="A47" s="59" t="s">
        <v>69</v>
      </c>
      <c r="B47" s="61" t="s">
        <v>236</v>
      </c>
      <c r="C47" s="61" t="s">
        <v>237</v>
      </c>
      <c r="D47" s="61" t="s">
        <v>70</v>
      </c>
      <c r="E47" s="46">
        <v>150000</v>
      </c>
    </row>
    <row r="48" spans="1:5" ht="31.5">
      <c r="A48" s="59" t="s">
        <v>240</v>
      </c>
      <c r="B48" s="61" t="s">
        <v>126</v>
      </c>
      <c r="C48" s="61"/>
      <c r="D48" s="61"/>
      <c r="E48" s="46">
        <f>E49</f>
        <v>520800</v>
      </c>
    </row>
    <row r="49" spans="1:5" ht="47.25">
      <c r="A49" s="14" t="s">
        <v>211</v>
      </c>
      <c r="B49" s="61" t="s">
        <v>126</v>
      </c>
      <c r="C49" s="61" t="s">
        <v>208</v>
      </c>
      <c r="D49" s="61"/>
      <c r="E49" s="46">
        <f>E50</f>
        <v>520800</v>
      </c>
    </row>
    <row r="50" spans="1:5" ht="31.5">
      <c r="A50" s="59" t="s">
        <v>155</v>
      </c>
      <c r="B50" s="61" t="s">
        <v>126</v>
      </c>
      <c r="C50" s="61" t="s">
        <v>207</v>
      </c>
      <c r="D50" s="61"/>
      <c r="E50" s="46">
        <f>E51</f>
        <v>520800</v>
      </c>
    </row>
    <row r="51" spans="1:5" ht="31.5">
      <c r="A51" s="59" t="s">
        <v>69</v>
      </c>
      <c r="B51" s="61" t="s">
        <v>126</v>
      </c>
      <c r="C51" s="61" t="s">
        <v>207</v>
      </c>
      <c r="D51" s="61" t="s">
        <v>70</v>
      </c>
      <c r="E51" s="46">
        <v>520800</v>
      </c>
    </row>
    <row r="52" spans="1:5" ht="15.75">
      <c r="A52" s="15" t="s">
        <v>84</v>
      </c>
      <c r="B52" s="16" t="s">
        <v>85</v>
      </c>
      <c r="C52" s="16"/>
      <c r="D52" s="16"/>
      <c r="E52" s="45">
        <f>E53+E59</f>
        <v>61474921.59</v>
      </c>
    </row>
    <row r="53" spans="1:5" ht="15.75">
      <c r="A53" s="59" t="s">
        <v>86</v>
      </c>
      <c r="B53" s="61" t="s">
        <v>87</v>
      </c>
      <c r="C53" s="61"/>
      <c r="D53" s="61"/>
      <c r="E53" s="46">
        <f>E54</f>
        <v>58174921.59</v>
      </c>
    </row>
    <row r="54" spans="1:5" ht="63">
      <c r="A54" s="14" t="s">
        <v>212</v>
      </c>
      <c r="B54" s="61" t="s">
        <v>87</v>
      </c>
      <c r="C54" s="61" t="s">
        <v>129</v>
      </c>
      <c r="D54" s="61"/>
      <c r="E54" s="46">
        <f>E55+E57</f>
        <v>58174921.59</v>
      </c>
    </row>
    <row r="55" spans="1:5" ht="15.75">
      <c r="A55" s="59" t="s">
        <v>86</v>
      </c>
      <c r="B55" s="61" t="s">
        <v>87</v>
      </c>
      <c r="C55" s="61" t="s">
        <v>128</v>
      </c>
      <c r="D55" s="61"/>
      <c r="E55" s="46">
        <f>E56</f>
        <v>43212500</v>
      </c>
    </row>
    <row r="56" spans="1:5" ht="31.5">
      <c r="A56" s="59" t="s">
        <v>69</v>
      </c>
      <c r="B56" s="61" t="s">
        <v>87</v>
      </c>
      <c r="C56" s="61" t="s">
        <v>128</v>
      </c>
      <c r="D56" s="61" t="s">
        <v>70</v>
      </c>
      <c r="E56" s="46">
        <v>43212500</v>
      </c>
    </row>
    <row r="57" spans="1:5" ht="47.25">
      <c r="A57" s="59" t="s">
        <v>249</v>
      </c>
      <c r="B57" s="61" t="s">
        <v>87</v>
      </c>
      <c r="C57" s="61" t="s">
        <v>248</v>
      </c>
      <c r="D57" s="61"/>
      <c r="E57" s="46">
        <f>E58</f>
        <v>14962421.59</v>
      </c>
    </row>
    <row r="58" spans="1:5" ht="31.5">
      <c r="A58" s="59" t="s">
        <v>69</v>
      </c>
      <c r="B58" s="61" t="s">
        <v>87</v>
      </c>
      <c r="C58" s="61" t="s">
        <v>248</v>
      </c>
      <c r="D58" s="61" t="s">
        <v>70</v>
      </c>
      <c r="E58" s="46">
        <v>14962421.59</v>
      </c>
    </row>
    <row r="59" spans="1:5" ht="15.75">
      <c r="A59" s="59" t="s">
        <v>166</v>
      </c>
      <c r="B59" s="61" t="s">
        <v>88</v>
      </c>
      <c r="C59" s="61"/>
      <c r="D59" s="61"/>
      <c r="E59" s="46">
        <f>E60+E63</f>
        <v>3300000</v>
      </c>
    </row>
    <row r="60" spans="1:5" ht="63">
      <c r="A60" s="14" t="s">
        <v>215</v>
      </c>
      <c r="B60" s="61" t="s">
        <v>88</v>
      </c>
      <c r="C60" s="61" t="s">
        <v>130</v>
      </c>
      <c r="D60" s="61"/>
      <c r="E60" s="46">
        <f>E61</f>
        <v>1000000</v>
      </c>
    </row>
    <row r="61" spans="1:5" ht="47.25">
      <c r="A61" s="59" t="s">
        <v>214</v>
      </c>
      <c r="B61" s="61" t="s">
        <v>88</v>
      </c>
      <c r="C61" s="61" t="s">
        <v>213</v>
      </c>
      <c r="D61" s="61"/>
      <c r="E61" s="46">
        <f>E62</f>
        <v>1000000</v>
      </c>
    </row>
    <row r="62" spans="1:6" ht="15.75">
      <c r="A62" s="59" t="s">
        <v>71</v>
      </c>
      <c r="B62" s="61" t="s">
        <v>88</v>
      </c>
      <c r="C62" s="61" t="s">
        <v>213</v>
      </c>
      <c r="D62" s="61" t="s">
        <v>72</v>
      </c>
      <c r="E62" s="46">
        <v>1000000</v>
      </c>
      <c r="F62" s="22" t="s">
        <v>115</v>
      </c>
    </row>
    <row r="63" spans="1:5" ht="63">
      <c r="A63" s="14" t="s">
        <v>216</v>
      </c>
      <c r="B63" s="61" t="s">
        <v>88</v>
      </c>
      <c r="C63" s="61" t="s">
        <v>165</v>
      </c>
      <c r="D63" s="61"/>
      <c r="E63" s="46">
        <f>E64+E66</f>
        <v>2300000</v>
      </c>
    </row>
    <row r="64" spans="1:5" ht="15.75">
      <c r="A64" s="59" t="s">
        <v>102</v>
      </c>
      <c r="B64" s="61" t="s">
        <v>88</v>
      </c>
      <c r="C64" s="61" t="s">
        <v>164</v>
      </c>
      <c r="D64" s="61"/>
      <c r="E64" s="46">
        <f>E65</f>
        <v>2000000</v>
      </c>
    </row>
    <row r="65" spans="1:5" ht="15.75">
      <c r="A65" s="59" t="s">
        <v>103</v>
      </c>
      <c r="B65" s="61" t="s">
        <v>88</v>
      </c>
      <c r="C65" s="61" t="s">
        <v>164</v>
      </c>
      <c r="D65" s="61" t="s">
        <v>104</v>
      </c>
      <c r="E65" s="46">
        <v>2000000</v>
      </c>
    </row>
    <row r="66" spans="1:5" ht="15.75">
      <c r="A66" s="59" t="s">
        <v>218</v>
      </c>
      <c r="B66" s="61" t="s">
        <v>88</v>
      </c>
      <c r="C66" s="61" t="s">
        <v>217</v>
      </c>
      <c r="D66" s="61"/>
      <c r="E66" s="46">
        <f>E67</f>
        <v>300000</v>
      </c>
    </row>
    <row r="67" spans="1:5" ht="31.5">
      <c r="A67" s="59" t="s">
        <v>69</v>
      </c>
      <c r="B67" s="61" t="s">
        <v>88</v>
      </c>
      <c r="C67" s="61" t="s">
        <v>217</v>
      </c>
      <c r="D67" s="61" t="s">
        <v>70</v>
      </c>
      <c r="E67" s="46">
        <v>300000</v>
      </c>
    </row>
    <row r="68" spans="1:5" ht="15.75">
      <c r="A68" s="15" t="s">
        <v>89</v>
      </c>
      <c r="B68" s="16" t="s">
        <v>90</v>
      </c>
      <c r="C68" s="16"/>
      <c r="D68" s="16"/>
      <c r="E68" s="45">
        <f>E69+E83+E87</f>
        <v>52476304.760000005</v>
      </c>
    </row>
    <row r="69" spans="1:5" ht="15.75">
      <c r="A69" s="25" t="s">
        <v>91</v>
      </c>
      <c r="B69" s="61" t="s">
        <v>92</v>
      </c>
      <c r="C69" s="61"/>
      <c r="D69" s="61"/>
      <c r="E69" s="46">
        <f>E70+E76</f>
        <v>1237700</v>
      </c>
    </row>
    <row r="70" spans="1:5" ht="78.75">
      <c r="A70" s="14" t="s">
        <v>93</v>
      </c>
      <c r="B70" s="61" t="s">
        <v>92</v>
      </c>
      <c r="C70" s="61" t="s">
        <v>134</v>
      </c>
      <c r="D70" s="61"/>
      <c r="E70" s="46">
        <f>E71+E74</f>
        <v>1237700</v>
      </c>
    </row>
    <row r="71" spans="1:5" ht="15.75" hidden="1">
      <c r="A71" s="59" t="s">
        <v>132</v>
      </c>
      <c r="B71" s="61" t="s">
        <v>92</v>
      </c>
      <c r="C71" s="61" t="s">
        <v>131</v>
      </c>
      <c r="D71" s="61"/>
      <c r="E71" s="46">
        <f>SUM(E72:E73)</f>
        <v>0</v>
      </c>
    </row>
    <row r="72" spans="1:6" ht="31.5" hidden="1">
      <c r="A72" s="59" t="s">
        <v>69</v>
      </c>
      <c r="B72" s="61" t="s">
        <v>92</v>
      </c>
      <c r="C72" s="61" t="s">
        <v>131</v>
      </c>
      <c r="D72" s="61" t="s">
        <v>70</v>
      </c>
      <c r="E72" s="46"/>
      <c r="F72" s="22" t="s">
        <v>111</v>
      </c>
    </row>
    <row r="73" spans="1:5" ht="15.75" hidden="1">
      <c r="A73" s="59" t="s">
        <v>71</v>
      </c>
      <c r="B73" s="61" t="s">
        <v>92</v>
      </c>
      <c r="C73" s="61" t="s">
        <v>131</v>
      </c>
      <c r="D73" s="61" t="s">
        <v>72</v>
      </c>
      <c r="E73" s="46"/>
    </row>
    <row r="74" spans="1:5" ht="47.25">
      <c r="A74" s="59" t="s">
        <v>110</v>
      </c>
      <c r="B74" s="61" t="s">
        <v>92</v>
      </c>
      <c r="C74" s="61" t="s">
        <v>133</v>
      </c>
      <c r="D74" s="61"/>
      <c r="E74" s="46">
        <f>E75</f>
        <v>1237700</v>
      </c>
    </row>
    <row r="75" spans="1:5" ht="31.5">
      <c r="A75" s="59" t="s">
        <v>69</v>
      </c>
      <c r="B75" s="61" t="s">
        <v>92</v>
      </c>
      <c r="C75" s="61" t="s">
        <v>133</v>
      </c>
      <c r="D75" s="61" t="s">
        <v>70</v>
      </c>
      <c r="E75" s="46">
        <v>1237700</v>
      </c>
    </row>
    <row r="76" spans="1:5" ht="63" hidden="1">
      <c r="A76" s="14" t="s">
        <v>257</v>
      </c>
      <c r="B76" s="61" t="s">
        <v>92</v>
      </c>
      <c r="C76" s="61" t="s">
        <v>165</v>
      </c>
      <c r="D76" s="61"/>
      <c r="E76" s="46">
        <f>E77+E79+E81</f>
        <v>0</v>
      </c>
    </row>
    <row r="77" spans="1:5" ht="94.5" hidden="1">
      <c r="A77" s="59" t="s">
        <v>256</v>
      </c>
      <c r="B77" s="61" t="s">
        <v>92</v>
      </c>
      <c r="C77" s="68" t="s">
        <v>251</v>
      </c>
      <c r="D77" s="61"/>
      <c r="E77" s="69">
        <f>E78</f>
        <v>0</v>
      </c>
    </row>
    <row r="78" spans="1:5" ht="31.5" hidden="1">
      <c r="A78" s="59" t="s">
        <v>253</v>
      </c>
      <c r="B78" s="61" t="s">
        <v>92</v>
      </c>
      <c r="C78" s="68" t="s">
        <v>251</v>
      </c>
      <c r="D78" s="61" t="s">
        <v>112</v>
      </c>
      <c r="E78" s="69"/>
    </row>
    <row r="79" spans="1:5" ht="47.25" hidden="1">
      <c r="A79" s="59" t="s">
        <v>254</v>
      </c>
      <c r="B79" s="61" t="s">
        <v>92</v>
      </c>
      <c r="C79" s="68" t="s">
        <v>252</v>
      </c>
      <c r="D79" s="61"/>
      <c r="E79" s="46">
        <f>E80</f>
        <v>0</v>
      </c>
    </row>
    <row r="80" spans="1:5" ht="31.5" hidden="1">
      <c r="A80" s="59" t="s">
        <v>253</v>
      </c>
      <c r="B80" s="61" t="s">
        <v>92</v>
      </c>
      <c r="C80" s="68" t="s">
        <v>252</v>
      </c>
      <c r="D80" s="61" t="s">
        <v>112</v>
      </c>
      <c r="E80" s="69"/>
    </row>
    <row r="81" spans="1:5" ht="31.5" hidden="1">
      <c r="A81" s="59" t="s">
        <v>255</v>
      </c>
      <c r="B81" s="61" t="s">
        <v>92</v>
      </c>
      <c r="C81" s="68" t="s">
        <v>250</v>
      </c>
      <c r="D81" s="61"/>
      <c r="E81" s="69">
        <f>E82</f>
        <v>0</v>
      </c>
    </row>
    <row r="82" spans="1:5" ht="31.5" hidden="1">
      <c r="A82" s="59" t="s">
        <v>253</v>
      </c>
      <c r="B82" s="61" t="s">
        <v>92</v>
      </c>
      <c r="C82" s="68" t="s">
        <v>250</v>
      </c>
      <c r="D82" s="61" t="s">
        <v>112</v>
      </c>
      <c r="E82" s="69"/>
    </row>
    <row r="83" spans="1:5" ht="15.75" hidden="1">
      <c r="A83" s="59" t="s">
        <v>94</v>
      </c>
      <c r="B83" s="61" t="s">
        <v>95</v>
      </c>
      <c r="C83" s="61"/>
      <c r="D83" s="61"/>
      <c r="E83" s="46">
        <f>E84</f>
        <v>0</v>
      </c>
    </row>
    <row r="84" spans="1:5" ht="78.75" hidden="1">
      <c r="A84" s="14" t="s">
        <v>93</v>
      </c>
      <c r="B84" s="61" t="s">
        <v>95</v>
      </c>
      <c r="C84" s="61" t="s">
        <v>134</v>
      </c>
      <c r="D84" s="61"/>
      <c r="E84" s="46">
        <f>E85</f>
        <v>0</v>
      </c>
    </row>
    <row r="85" spans="1:5" ht="15.75" hidden="1">
      <c r="A85" s="59" t="s">
        <v>136</v>
      </c>
      <c r="B85" s="61" t="s">
        <v>95</v>
      </c>
      <c r="C85" s="61" t="s">
        <v>135</v>
      </c>
      <c r="D85" s="61"/>
      <c r="E85" s="46">
        <f>SUM(E86:E86)</f>
        <v>0</v>
      </c>
    </row>
    <row r="86" spans="1:5" ht="31.5" hidden="1">
      <c r="A86" s="59" t="s">
        <v>69</v>
      </c>
      <c r="B86" s="61" t="s">
        <v>95</v>
      </c>
      <c r="C86" s="61" t="s">
        <v>135</v>
      </c>
      <c r="D86" s="61" t="s">
        <v>70</v>
      </c>
      <c r="E86" s="46"/>
    </row>
    <row r="87" spans="1:5" ht="15.75">
      <c r="A87" s="59" t="s">
        <v>97</v>
      </c>
      <c r="B87" s="61" t="s">
        <v>98</v>
      </c>
      <c r="C87" s="61"/>
      <c r="D87" s="61"/>
      <c r="E87" s="46">
        <f>E88+E96</f>
        <v>51238604.760000005</v>
      </c>
    </row>
    <row r="88" spans="1:5" ht="63.75" customHeight="1">
      <c r="A88" s="14" t="s">
        <v>93</v>
      </c>
      <c r="B88" s="61" t="s">
        <v>98</v>
      </c>
      <c r="C88" s="61" t="s">
        <v>134</v>
      </c>
      <c r="D88" s="61"/>
      <c r="E88" s="46">
        <f>E89+E91+E93</f>
        <v>30700599.75</v>
      </c>
    </row>
    <row r="89" spans="1:5" ht="31.5">
      <c r="A89" s="59" t="s">
        <v>99</v>
      </c>
      <c r="B89" s="61" t="s">
        <v>98</v>
      </c>
      <c r="C89" s="61" t="s">
        <v>137</v>
      </c>
      <c r="D89" s="61"/>
      <c r="E89" s="46">
        <f>E90</f>
        <v>28421499.75</v>
      </c>
    </row>
    <row r="90" spans="1:6" ht="31.5">
      <c r="A90" s="59" t="s">
        <v>69</v>
      </c>
      <c r="B90" s="61" t="s">
        <v>98</v>
      </c>
      <c r="C90" s="61" t="s">
        <v>137</v>
      </c>
      <c r="D90" s="61" t="s">
        <v>70</v>
      </c>
      <c r="E90" s="46">
        <f>29448400-1026900.25</f>
        <v>28421499.75</v>
      </c>
      <c r="F90" s="22" t="s">
        <v>116</v>
      </c>
    </row>
    <row r="91" spans="1:5" ht="47.25">
      <c r="A91" s="59" t="s">
        <v>139</v>
      </c>
      <c r="B91" s="61" t="s">
        <v>98</v>
      </c>
      <c r="C91" s="61" t="s">
        <v>138</v>
      </c>
      <c r="D91" s="61"/>
      <c r="E91" s="46">
        <f>E92</f>
        <v>0</v>
      </c>
    </row>
    <row r="92" spans="1:5" ht="31.5">
      <c r="A92" s="59" t="s">
        <v>113</v>
      </c>
      <c r="B92" s="61" t="s">
        <v>98</v>
      </c>
      <c r="C92" s="61" t="s">
        <v>138</v>
      </c>
      <c r="D92" s="61" t="s">
        <v>112</v>
      </c>
      <c r="E92" s="46"/>
    </row>
    <row r="93" spans="1:5" ht="15.75">
      <c r="A93" s="59" t="s">
        <v>146</v>
      </c>
      <c r="B93" s="61" t="s">
        <v>98</v>
      </c>
      <c r="C93" s="61" t="s">
        <v>143</v>
      </c>
      <c r="D93" s="61"/>
      <c r="E93" s="46">
        <f>SUM(E94:E95)</f>
        <v>2279100</v>
      </c>
    </row>
    <row r="94" spans="1:5" ht="78.75">
      <c r="A94" s="59" t="s">
        <v>64</v>
      </c>
      <c r="B94" s="61" t="s">
        <v>98</v>
      </c>
      <c r="C94" s="61" t="s">
        <v>143</v>
      </c>
      <c r="D94" s="61" t="s">
        <v>65</v>
      </c>
      <c r="E94" s="46">
        <v>873500</v>
      </c>
    </row>
    <row r="95" spans="1:5" ht="31.5">
      <c r="A95" s="59" t="s">
        <v>69</v>
      </c>
      <c r="B95" s="61" t="s">
        <v>98</v>
      </c>
      <c r="C95" s="61" t="s">
        <v>143</v>
      </c>
      <c r="D95" s="61" t="s">
        <v>70</v>
      </c>
      <c r="E95" s="46">
        <v>1405600</v>
      </c>
    </row>
    <row r="96" spans="1:5" ht="63.75" customHeight="1">
      <c r="A96" s="14" t="s">
        <v>294</v>
      </c>
      <c r="B96" s="61" t="s">
        <v>98</v>
      </c>
      <c r="C96" s="61" t="s">
        <v>259</v>
      </c>
      <c r="D96" s="61"/>
      <c r="E96" s="46">
        <f>E97+E99+E101</f>
        <v>20538005.01</v>
      </c>
    </row>
    <row r="97" spans="1:5" ht="31.5">
      <c r="A97" s="59" t="s">
        <v>260</v>
      </c>
      <c r="B97" s="61" t="s">
        <v>98</v>
      </c>
      <c r="C97" s="61" t="s">
        <v>261</v>
      </c>
      <c r="D97" s="61"/>
      <c r="E97" s="46">
        <f>E98</f>
        <v>20538005.01</v>
      </c>
    </row>
    <row r="98" spans="1:5" ht="31.5">
      <c r="A98" s="59" t="s">
        <v>69</v>
      </c>
      <c r="B98" s="61" t="s">
        <v>98</v>
      </c>
      <c r="C98" s="61" t="s">
        <v>261</v>
      </c>
      <c r="D98" s="61" t="s">
        <v>70</v>
      </c>
      <c r="E98" s="46">
        <f>19120882.66+390222.1+1026900.25</f>
        <v>20538005.01</v>
      </c>
    </row>
    <row r="99" spans="1:5" ht="63" hidden="1">
      <c r="A99" s="59" t="s">
        <v>264</v>
      </c>
      <c r="B99" s="61" t="s">
        <v>98</v>
      </c>
      <c r="C99" s="61" t="s">
        <v>262</v>
      </c>
      <c r="D99" s="61"/>
      <c r="E99" s="46">
        <f>E100</f>
        <v>0</v>
      </c>
    </row>
    <row r="100" spans="1:5" ht="31.5" hidden="1">
      <c r="A100" s="59" t="s">
        <v>69</v>
      </c>
      <c r="B100" s="61" t="s">
        <v>98</v>
      </c>
      <c r="C100" s="61" t="s">
        <v>262</v>
      </c>
      <c r="D100" s="61" t="s">
        <v>70</v>
      </c>
      <c r="E100" s="46"/>
    </row>
    <row r="101" spans="1:5" ht="76.5" customHeight="1" hidden="1">
      <c r="A101" s="59" t="s">
        <v>265</v>
      </c>
      <c r="B101" s="61" t="s">
        <v>98</v>
      </c>
      <c r="C101" s="61" t="s">
        <v>263</v>
      </c>
      <c r="D101" s="61"/>
      <c r="E101" s="46">
        <f>E102</f>
        <v>0</v>
      </c>
    </row>
    <row r="102" spans="1:5" ht="31.5" hidden="1">
      <c r="A102" s="59" t="s">
        <v>69</v>
      </c>
      <c r="B102" s="61" t="s">
        <v>98</v>
      </c>
      <c r="C102" s="61" t="s">
        <v>263</v>
      </c>
      <c r="D102" s="61" t="s">
        <v>70</v>
      </c>
      <c r="E102" s="46"/>
    </row>
    <row r="103" spans="1:5" s="20" customFormat="1" ht="15.75">
      <c r="A103" s="15" t="s">
        <v>171</v>
      </c>
      <c r="B103" s="16" t="s">
        <v>167</v>
      </c>
      <c r="C103" s="16"/>
      <c r="D103" s="16"/>
      <c r="E103" s="45">
        <f>E104</f>
        <v>100000</v>
      </c>
    </row>
    <row r="104" spans="1:5" ht="15.75">
      <c r="A104" s="59" t="s">
        <v>170</v>
      </c>
      <c r="B104" s="61" t="s">
        <v>168</v>
      </c>
      <c r="C104" s="61"/>
      <c r="D104" s="61"/>
      <c r="E104" s="46">
        <f>E105</f>
        <v>100000</v>
      </c>
    </row>
    <row r="105" spans="1:5" s="33" customFormat="1" ht="65.25" customHeight="1">
      <c r="A105" s="14" t="s">
        <v>93</v>
      </c>
      <c r="B105" s="61" t="s">
        <v>168</v>
      </c>
      <c r="C105" s="61" t="s">
        <v>134</v>
      </c>
      <c r="D105" s="61"/>
      <c r="E105" s="46">
        <f>E106</f>
        <v>100000</v>
      </c>
    </row>
    <row r="106" spans="1:5" ht="18" customHeight="1">
      <c r="A106" s="59" t="s">
        <v>169</v>
      </c>
      <c r="B106" s="61" t="s">
        <v>168</v>
      </c>
      <c r="C106" s="61" t="s">
        <v>276</v>
      </c>
      <c r="D106" s="61"/>
      <c r="E106" s="46">
        <f>E107</f>
        <v>100000</v>
      </c>
    </row>
    <row r="107" spans="1:5" ht="31.5">
      <c r="A107" s="59" t="s">
        <v>69</v>
      </c>
      <c r="B107" s="61" t="s">
        <v>168</v>
      </c>
      <c r="C107" s="61" t="s">
        <v>276</v>
      </c>
      <c r="D107" s="61" t="s">
        <v>70</v>
      </c>
      <c r="E107" s="46">
        <v>100000</v>
      </c>
    </row>
    <row r="108" spans="1:5" ht="15.75">
      <c r="A108" s="15" t="s">
        <v>150</v>
      </c>
      <c r="B108" s="16" t="s">
        <v>149</v>
      </c>
      <c r="C108" s="16"/>
      <c r="D108" s="16"/>
      <c r="E108" s="45">
        <f>E109+E113</f>
        <v>468200</v>
      </c>
    </row>
    <row r="109" spans="1:5" ht="15.75">
      <c r="A109" s="59" t="s">
        <v>148</v>
      </c>
      <c r="B109" s="61" t="s">
        <v>147</v>
      </c>
      <c r="C109" s="61"/>
      <c r="D109" s="61"/>
      <c r="E109" s="46">
        <f>E110</f>
        <v>468200</v>
      </c>
    </row>
    <row r="110" spans="1:5" ht="63" customHeight="1">
      <c r="A110" s="14" t="s">
        <v>156</v>
      </c>
      <c r="B110" s="61" t="s">
        <v>147</v>
      </c>
      <c r="C110" s="61" t="s">
        <v>144</v>
      </c>
      <c r="D110" s="61"/>
      <c r="E110" s="46">
        <f>E111</f>
        <v>468200</v>
      </c>
    </row>
    <row r="111" spans="1:5" ht="15.75">
      <c r="A111" s="59" t="s">
        <v>102</v>
      </c>
      <c r="B111" s="61" t="s">
        <v>147</v>
      </c>
      <c r="C111" s="61" t="s">
        <v>145</v>
      </c>
      <c r="D111" s="61"/>
      <c r="E111" s="46">
        <f>E112</f>
        <v>468200</v>
      </c>
    </row>
    <row r="112" spans="1:5" ht="15.75">
      <c r="A112" s="59" t="s">
        <v>103</v>
      </c>
      <c r="B112" s="61" t="s">
        <v>147</v>
      </c>
      <c r="C112" s="61" t="s">
        <v>145</v>
      </c>
      <c r="D112" s="61" t="s">
        <v>104</v>
      </c>
      <c r="E112" s="46">
        <v>468200</v>
      </c>
    </row>
    <row r="113" spans="1:5" ht="15.75" hidden="1">
      <c r="A113" s="59" t="s">
        <v>154</v>
      </c>
      <c r="B113" s="61" t="s">
        <v>151</v>
      </c>
      <c r="C113" s="61"/>
      <c r="D113" s="61"/>
      <c r="E113" s="46">
        <f>E114</f>
        <v>0</v>
      </c>
    </row>
    <row r="114" spans="1:5" ht="47.25" hidden="1">
      <c r="A114" s="59" t="s">
        <v>153</v>
      </c>
      <c r="B114" s="61" t="s">
        <v>151</v>
      </c>
      <c r="C114" s="61" t="s">
        <v>152</v>
      </c>
      <c r="D114" s="61"/>
      <c r="E114" s="46">
        <f>E115</f>
        <v>0</v>
      </c>
    </row>
    <row r="115" spans="1:5" ht="15.75" hidden="1">
      <c r="A115" s="59" t="s">
        <v>75</v>
      </c>
      <c r="B115" s="61" t="s">
        <v>151</v>
      </c>
      <c r="C115" s="61" t="s">
        <v>152</v>
      </c>
      <c r="D115" s="61" t="s">
        <v>76</v>
      </c>
      <c r="E115" s="46"/>
    </row>
    <row r="116" spans="1:5" ht="47.25">
      <c r="A116" s="15" t="s">
        <v>141</v>
      </c>
      <c r="B116" s="16" t="s">
        <v>100</v>
      </c>
      <c r="C116" s="16"/>
      <c r="D116" s="16"/>
      <c r="E116" s="45">
        <f>E117</f>
        <v>63603600</v>
      </c>
    </row>
    <row r="117" spans="1:5" ht="15.75">
      <c r="A117" s="59" t="s">
        <v>140</v>
      </c>
      <c r="B117" s="61" t="s">
        <v>101</v>
      </c>
      <c r="C117" s="61"/>
      <c r="D117" s="61"/>
      <c r="E117" s="46">
        <f>E118</f>
        <v>63603600</v>
      </c>
    </row>
    <row r="118" spans="1:5" ht="63">
      <c r="A118" s="14" t="s">
        <v>221</v>
      </c>
      <c r="B118" s="61" t="s">
        <v>101</v>
      </c>
      <c r="C118" s="61" t="s">
        <v>220</v>
      </c>
      <c r="D118" s="61"/>
      <c r="E118" s="46">
        <f>E119</f>
        <v>63603600</v>
      </c>
    </row>
    <row r="119" spans="1:5" ht="15.75">
      <c r="A119" s="59" t="s">
        <v>102</v>
      </c>
      <c r="B119" s="61" t="s">
        <v>101</v>
      </c>
      <c r="C119" s="61" t="s">
        <v>219</v>
      </c>
      <c r="D119" s="61"/>
      <c r="E119" s="46">
        <f>E120</f>
        <v>63603600</v>
      </c>
    </row>
    <row r="120" spans="1:5" ht="15.75">
      <c r="A120" s="59" t="s">
        <v>103</v>
      </c>
      <c r="B120" s="61" t="s">
        <v>101</v>
      </c>
      <c r="C120" s="61" t="s">
        <v>219</v>
      </c>
      <c r="D120" s="61" t="s">
        <v>104</v>
      </c>
      <c r="E120" s="46">
        <v>63603600</v>
      </c>
    </row>
  </sheetData>
  <sheetProtection/>
  <mergeCells count="15"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1:E1"/>
    <mergeCell ref="A2:E2"/>
    <mergeCell ref="A3:E3"/>
    <mergeCell ref="A4:E4"/>
    <mergeCell ref="A5:E5"/>
  </mergeCells>
  <printOptions/>
  <pageMargins left="0.8267716535433072" right="0.4330708661417323" top="0.1968503937007874" bottom="0.1968503937007874" header="0.2755905511811024" footer="0.5118110236220472"/>
  <pageSetup fitToHeight="5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07"/>
  <sheetViews>
    <sheetView view="pageBreakPreview" zoomScale="90" zoomScaleNormal="90" zoomScaleSheetLayoutView="90" zoomScalePageLayoutView="0" workbookViewId="0" topLeftCell="A1">
      <selection activeCell="F23" sqref="F23"/>
    </sheetView>
  </sheetViews>
  <sheetFormatPr defaultColWidth="9.140625" defaultRowHeight="15"/>
  <cols>
    <col min="1" max="1" width="55.7109375" style="25" customWidth="1"/>
    <col min="2" max="2" width="12.00390625" style="22" customWidth="1"/>
    <col min="3" max="3" width="16.421875" style="22" customWidth="1"/>
    <col min="4" max="4" width="8.28125" style="22" customWidth="1"/>
    <col min="5" max="6" width="18.140625" style="22" customWidth="1"/>
    <col min="7" max="16384" width="9.140625" style="22" customWidth="1"/>
  </cols>
  <sheetData>
    <row r="1" spans="1:6" s="32" customFormat="1" ht="18.75">
      <c r="A1" s="80" t="s">
        <v>46</v>
      </c>
      <c r="B1" s="80"/>
      <c r="C1" s="80"/>
      <c r="D1" s="80"/>
      <c r="E1" s="80"/>
      <c r="F1" s="80"/>
    </row>
    <row r="2" spans="1:6" s="32" customFormat="1" ht="18.75" customHeight="1">
      <c r="A2" s="80" t="s">
        <v>2</v>
      </c>
      <c r="B2" s="80"/>
      <c r="C2" s="80"/>
      <c r="D2" s="80"/>
      <c r="E2" s="80"/>
      <c r="F2" s="80"/>
    </row>
    <row r="3" spans="1:6" s="32" customFormat="1" ht="18.75" customHeight="1">
      <c r="A3" s="80" t="s">
        <v>3</v>
      </c>
      <c r="B3" s="80"/>
      <c r="C3" s="80"/>
      <c r="D3" s="80"/>
      <c r="E3" s="80"/>
      <c r="F3" s="80"/>
    </row>
    <row r="4" spans="1:6" s="32" customFormat="1" ht="18.75">
      <c r="A4" s="80" t="str">
        <f>'Прил.3 по разд.'!A4:E4</f>
        <v>от 23 декабря 2022 года № 196</v>
      </c>
      <c r="B4" s="80"/>
      <c r="C4" s="80"/>
      <c r="D4" s="80"/>
      <c r="E4" s="80"/>
      <c r="F4" s="80"/>
    </row>
    <row r="5" spans="1:6" s="32" customFormat="1" ht="18.75" customHeight="1">
      <c r="A5" s="80" t="s">
        <v>4</v>
      </c>
      <c r="B5" s="80"/>
      <c r="C5" s="80"/>
      <c r="D5" s="80"/>
      <c r="E5" s="80"/>
      <c r="F5" s="80"/>
    </row>
    <row r="6" spans="1:6" s="32" customFormat="1" ht="18.75" customHeight="1">
      <c r="A6" s="80" t="s">
        <v>3</v>
      </c>
      <c r="B6" s="80"/>
      <c r="C6" s="80"/>
      <c r="D6" s="80"/>
      <c r="E6" s="80"/>
      <c r="F6" s="80"/>
    </row>
    <row r="7" spans="1:6" s="32" customFormat="1" ht="18.75" customHeight="1">
      <c r="A7" s="80" t="str">
        <f>'Прил.3 по разд.'!A7:E7</f>
        <v>на 2023 год и плановый период 2024 и 2025 годов»</v>
      </c>
      <c r="B7" s="80"/>
      <c r="C7" s="80"/>
      <c r="D7" s="80"/>
      <c r="E7" s="80"/>
      <c r="F7" s="80"/>
    </row>
    <row r="8" spans="1:5" ht="18.75">
      <c r="A8" s="81"/>
      <c r="B8" s="81"/>
      <c r="C8" s="81"/>
      <c r="D8" s="81"/>
      <c r="E8" s="81"/>
    </row>
    <row r="9" spans="1:6" ht="78" customHeight="1">
      <c r="A9" s="86" t="s">
        <v>274</v>
      </c>
      <c r="B9" s="86"/>
      <c r="C9" s="86"/>
      <c r="D9" s="86"/>
      <c r="E9" s="86"/>
      <c r="F9" s="86"/>
    </row>
    <row r="10" spans="1:6" s="25" customFormat="1" ht="15.75">
      <c r="A10" s="83"/>
      <c r="B10" s="83"/>
      <c r="C10" s="83"/>
      <c r="D10" s="83"/>
      <c r="E10" s="83"/>
      <c r="F10" s="83"/>
    </row>
    <row r="11" spans="1:6" s="25" customFormat="1" ht="15.75">
      <c r="A11" s="84" t="s">
        <v>55</v>
      </c>
      <c r="B11" s="84" t="s">
        <v>56</v>
      </c>
      <c r="C11" s="84" t="s">
        <v>57</v>
      </c>
      <c r="D11" s="84" t="s">
        <v>58</v>
      </c>
      <c r="E11" s="87" t="s">
        <v>225</v>
      </c>
      <c r="F11" s="87"/>
    </row>
    <row r="12" spans="1:6" s="25" customFormat="1" ht="15.75">
      <c r="A12" s="85"/>
      <c r="B12" s="85"/>
      <c r="C12" s="85"/>
      <c r="D12" s="85"/>
      <c r="E12" s="18" t="s">
        <v>234</v>
      </c>
      <c r="F12" s="18">
        <v>2025</v>
      </c>
    </row>
    <row r="13" spans="1:6" s="25" customFormat="1" ht="15.75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</row>
    <row r="14" spans="1:6" s="25" customFormat="1" ht="15.75">
      <c r="A14" s="15" t="s">
        <v>59</v>
      </c>
      <c r="B14" s="15"/>
      <c r="C14" s="15"/>
      <c r="D14" s="15"/>
      <c r="E14" s="44">
        <f>E15+E43+E52+E66+E87+E100+E92+E105</f>
        <v>165630600</v>
      </c>
      <c r="F14" s="44">
        <f>F15+F43+F52+F66+F87+F100+F92+F105</f>
        <v>167987400</v>
      </c>
    </row>
    <row r="15" spans="1:6" s="25" customFormat="1" ht="15.75">
      <c r="A15" s="15" t="s">
        <v>60</v>
      </c>
      <c r="B15" s="21" t="s">
        <v>61</v>
      </c>
      <c r="C15" s="21"/>
      <c r="D15" s="21"/>
      <c r="E15" s="44">
        <f>E16+E23+E32+E36</f>
        <v>19120200</v>
      </c>
      <c r="F15" s="44">
        <f>F16+F23+F32+F36</f>
        <v>19159400</v>
      </c>
    </row>
    <row r="16" spans="1:6" s="25" customFormat="1" ht="46.5" customHeight="1">
      <c r="A16" s="59" t="s">
        <v>66</v>
      </c>
      <c r="B16" s="60" t="s">
        <v>67</v>
      </c>
      <c r="C16" s="61"/>
      <c r="D16" s="61"/>
      <c r="E16" s="46">
        <f>E17</f>
        <v>820100</v>
      </c>
      <c r="F16" s="46">
        <f>F17</f>
        <v>820100</v>
      </c>
    </row>
    <row r="17" spans="1:6" s="25" customFormat="1" ht="78.75">
      <c r="A17" s="14" t="s">
        <v>68</v>
      </c>
      <c r="B17" s="61" t="s">
        <v>67</v>
      </c>
      <c r="C17" s="61" t="s">
        <v>158</v>
      </c>
      <c r="D17" s="61"/>
      <c r="E17" s="46">
        <f>E18</f>
        <v>820100</v>
      </c>
      <c r="F17" s="46">
        <f>F18</f>
        <v>820100</v>
      </c>
    </row>
    <row r="18" spans="1:6" s="25" customFormat="1" ht="31.5">
      <c r="A18" s="59" t="s">
        <v>63</v>
      </c>
      <c r="B18" s="61" t="s">
        <v>67</v>
      </c>
      <c r="C18" s="61" t="s">
        <v>159</v>
      </c>
      <c r="D18" s="61"/>
      <c r="E18" s="46">
        <f>E19+E20+E21</f>
        <v>820100</v>
      </c>
      <c r="F18" s="46">
        <f>F19+F20+F21</f>
        <v>820100</v>
      </c>
    </row>
    <row r="19" spans="1:6" s="25" customFormat="1" ht="78.75">
      <c r="A19" s="59" t="s">
        <v>64</v>
      </c>
      <c r="B19" s="61" t="s">
        <v>67</v>
      </c>
      <c r="C19" s="61" t="s">
        <v>159</v>
      </c>
      <c r="D19" s="61" t="s">
        <v>65</v>
      </c>
      <c r="E19" s="66">
        <v>631900</v>
      </c>
      <c r="F19" s="66">
        <v>631900</v>
      </c>
    </row>
    <row r="20" spans="1:6" s="25" customFormat="1" ht="31.5">
      <c r="A20" s="59" t="s">
        <v>69</v>
      </c>
      <c r="B20" s="61" t="s">
        <v>67</v>
      </c>
      <c r="C20" s="61" t="s">
        <v>159</v>
      </c>
      <c r="D20" s="61" t="s">
        <v>70</v>
      </c>
      <c r="E20" s="66">
        <v>188200</v>
      </c>
      <c r="F20" s="66">
        <v>188200</v>
      </c>
    </row>
    <row r="21" spans="1:6" s="25" customFormat="1" ht="31.5" hidden="1">
      <c r="A21" s="59" t="s">
        <v>69</v>
      </c>
      <c r="B21" s="61" t="s">
        <v>67</v>
      </c>
      <c r="C21" s="61" t="s">
        <v>159</v>
      </c>
      <c r="D21" s="61" t="s">
        <v>70</v>
      </c>
      <c r="E21" s="46">
        <v>0</v>
      </c>
      <c r="F21" s="46">
        <v>0</v>
      </c>
    </row>
    <row r="22" spans="1:6" s="25" customFormat="1" ht="15.75" hidden="1">
      <c r="A22" s="59" t="s">
        <v>71</v>
      </c>
      <c r="B22" s="61" t="s">
        <v>67</v>
      </c>
      <c r="C22" s="61" t="s">
        <v>117</v>
      </c>
      <c r="D22" s="61" t="s">
        <v>72</v>
      </c>
      <c r="E22" s="46"/>
      <c r="F22" s="46"/>
    </row>
    <row r="23" spans="1:6" ht="63">
      <c r="A23" s="59" t="s">
        <v>73</v>
      </c>
      <c r="B23" s="61" t="s">
        <v>74</v>
      </c>
      <c r="C23" s="61"/>
      <c r="D23" s="61"/>
      <c r="E23" s="45">
        <f>E24</f>
        <v>16458100</v>
      </c>
      <c r="F23" s="45">
        <f>F24</f>
        <v>16474300</v>
      </c>
    </row>
    <row r="24" spans="1:6" ht="63">
      <c r="A24" s="14" t="s">
        <v>209</v>
      </c>
      <c r="B24" s="61" t="s">
        <v>74</v>
      </c>
      <c r="C24" s="61" t="s">
        <v>120</v>
      </c>
      <c r="D24" s="61"/>
      <c r="E24" s="46">
        <f>E25+E30</f>
        <v>16458100</v>
      </c>
      <c r="F24" s="46">
        <f>F25+F30</f>
        <v>16474300</v>
      </c>
    </row>
    <row r="25" spans="1:6" ht="31.5">
      <c r="A25" s="59" t="s">
        <v>63</v>
      </c>
      <c r="B25" s="61" t="s">
        <v>74</v>
      </c>
      <c r="C25" s="61" t="s">
        <v>118</v>
      </c>
      <c r="D25" s="61"/>
      <c r="E25" s="46">
        <f>E26+E27+E28+E29</f>
        <v>15600300</v>
      </c>
      <c r="F25" s="46">
        <f>F26+F27+F28+F29</f>
        <v>15616500</v>
      </c>
    </row>
    <row r="26" spans="1:6" ht="78.75">
      <c r="A26" s="59" t="s">
        <v>64</v>
      </c>
      <c r="B26" s="61" t="s">
        <v>74</v>
      </c>
      <c r="C26" s="61" t="s">
        <v>118</v>
      </c>
      <c r="D26" s="61" t="s">
        <v>65</v>
      </c>
      <c r="E26" s="66">
        <v>11310400</v>
      </c>
      <c r="F26" s="66">
        <v>11310400</v>
      </c>
    </row>
    <row r="27" spans="1:6" ht="31.5">
      <c r="A27" s="59" t="s">
        <v>69</v>
      </c>
      <c r="B27" s="61" t="s">
        <v>74</v>
      </c>
      <c r="C27" s="61" t="s">
        <v>118</v>
      </c>
      <c r="D27" s="61" t="s">
        <v>70</v>
      </c>
      <c r="E27" s="66">
        <f>4203400+78500</f>
        <v>4281900</v>
      </c>
      <c r="F27" s="66">
        <f>4219600+78500</f>
        <v>4298100</v>
      </c>
    </row>
    <row r="28" spans="1:6" ht="15.75">
      <c r="A28" s="59" t="s">
        <v>75</v>
      </c>
      <c r="B28" s="61" t="s">
        <v>74</v>
      </c>
      <c r="C28" s="61" t="s">
        <v>118</v>
      </c>
      <c r="D28" s="61" t="s">
        <v>76</v>
      </c>
      <c r="E28" s="66"/>
      <c r="F28" s="66"/>
    </row>
    <row r="29" spans="1:6" ht="15.75">
      <c r="A29" s="59" t="s">
        <v>71</v>
      </c>
      <c r="B29" s="61" t="s">
        <v>74</v>
      </c>
      <c r="C29" s="61" t="s">
        <v>118</v>
      </c>
      <c r="D29" s="61" t="s">
        <v>72</v>
      </c>
      <c r="E29" s="66">
        <v>8000</v>
      </c>
      <c r="F29" s="66">
        <v>8000</v>
      </c>
    </row>
    <row r="30" spans="1:6" ht="47.25">
      <c r="A30" s="59" t="s">
        <v>77</v>
      </c>
      <c r="B30" s="61" t="s">
        <v>74</v>
      </c>
      <c r="C30" s="61" t="s">
        <v>119</v>
      </c>
      <c r="D30" s="61"/>
      <c r="E30" s="46">
        <f>E31</f>
        <v>857800</v>
      </c>
      <c r="F30" s="46">
        <f>F31</f>
        <v>857800</v>
      </c>
    </row>
    <row r="31" spans="1:6" ht="78.75">
      <c r="A31" s="59" t="s">
        <v>64</v>
      </c>
      <c r="B31" s="61" t="s">
        <v>74</v>
      </c>
      <c r="C31" s="61" t="s">
        <v>119</v>
      </c>
      <c r="D31" s="61" t="s">
        <v>65</v>
      </c>
      <c r="E31" s="66">
        <v>857800</v>
      </c>
      <c r="F31" s="66">
        <v>857800</v>
      </c>
    </row>
    <row r="32" spans="1:6" ht="15.75">
      <c r="A32" s="59" t="s">
        <v>78</v>
      </c>
      <c r="B32" s="61" t="s">
        <v>79</v>
      </c>
      <c r="C32" s="61"/>
      <c r="D32" s="61"/>
      <c r="E32" s="45">
        <f aca="true" t="shared" si="0" ref="E32:F34">E33</f>
        <v>50000</v>
      </c>
      <c r="F32" s="45">
        <f t="shared" si="0"/>
        <v>50000</v>
      </c>
    </row>
    <row r="33" spans="1:6" ht="63">
      <c r="A33" s="14" t="s">
        <v>209</v>
      </c>
      <c r="B33" s="61" t="s">
        <v>79</v>
      </c>
      <c r="C33" s="61" t="s">
        <v>120</v>
      </c>
      <c r="D33" s="61"/>
      <c r="E33" s="46">
        <f t="shared" si="0"/>
        <v>50000</v>
      </c>
      <c r="F33" s="46">
        <f t="shared" si="0"/>
        <v>50000</v>
      </c>
    </row>
    <row r="34" spans="1:6" ht="15.75">
      <c r="A34" s="59" t="s">
        <v>80</v>
      </c>
      <c r="B34" s="61" t="s">
        <v>79</v>
      </c>
      <c r="C34" s="61" t="s">
        <v>244</v>
      </c>
      <c r="D34" s="61"/>
      <c r="E34" s="46">
        <f t="shared" si="0"/>
        <v>50000</v>
      </c>
      <c r="F34" s="46">
        <f t="shared" si="0"/>
        <v>50000</v>
      </c>
    </row>
    <row r="35" spans="1:6" ht="15.75">
      <c r="A35" s="59" t="s">
        <v>71</v>
      </c>
      <c r="B35" s="61" t="s">
        <v>79</v>
      </c>
      <c r="C35" s="61" t="s">
        <v>244</v>
      </c>
      <c r="D35" s="61" t="s">
        <v>72</v>
      </c>
      <c r="E35" s="66">
        <v>50000</v>
      </c>
      <c r="F35" s="66">
        <v>50000</v>
      </c>
    </row>
    <row r="36" spans="1:6" ht="15.75">
      <c r="A36" s="59" t="s">
        <v>81</v>
      </c>
      <c r="B36" s="61" t="s">
        <v>82</v>
      </c>
      <c r="C36" s="61"/>
      <c r="D36" s="61"/>
      <c r="E36" s="45">
        <f>E37</f>
        <v>1792000</v>
      </c>
      <c r="F36" s="45">
        <f>F37</f>
        <v>1815000</v>
      </c>
    </row>
    <row r="37" spans="1:6" ht="78.75">
      <c r="A37" s="62" t="s">
        <v>210</v>
      </c>
      <c r="B37" s="61" t="s">
        <v>82</v>
      </c>
      <c r="C37" s="61" t="s">
        <v>122</v>
      </c>
      <c r="D37" s="61"/>
      <c r="E37" s="46">
        <f>E38+E40</f>
        <v>1792000</v>
      </c>
      <c r="F37" s="46">
        <f>F38+F40</f>
        <v>1815000</v>
      </c>
    </row>
    <row r="38" spans="1:6" ht="47.25">
      <c r="A38" s="63" t="s">
        <v>83</v>
      </c>
      <c r="B38" s="61" t="s">
        <v>82</v>
      </c>
      <c r="C38" s="61" t="s">
        <v>121</v>
      </c>
      <c r="D38" s="61"/>
      <c r="E38" s="46">
        <f>E39</f>
        <v>300000</v>
      </c>
      <c r="F38" s="46">
        <f>F39</f>
        <v>300000</v>
      </c>
    </row>
    <row r="39" spans="1:6" ht="31.5">
      <c r="A39" s="63" t="s">
        <v>69</v>
      </c>
      <c r="B39" s="61" t="s">
        <v>82</v>
      </c>
      <c r="C39" s="61" t="s">
        <v>121</v>
      </c>
      <c r="D39" s="61" t="s">
        <v>70</v>
      </c>
      <c r="E39" s="66">
        <v>300000</v>
      </c>
      <c r="F39" s="66">
        <v>300000</v>
      </c>
    </row>
    <row r="40" spans="1:6" ht="15.75">
      <c r="A40" s="59" t="s">
        <v>124</v>
      </c>
      <c r="B40" s="61" t="s">
        <v>82</v>
      </c>
      <c r="C40" s="61" t="s">
        <v>123</v>
      </c>
      <c r="D40" s="61"/>
      <c r="E40" s="46">
        <f>E41+E42</f>
        <v>1492000</v>
      </c>
      <c r="F40" s="46">
        <f>F41+F42</f>
        <v>1515000</v>
      </c>
    </row>
    <row r="41" spans="1:6" ht="31.5">
      <c r="A41" s="59" t="s">
        <v>69</v>
      </c>
      <c r="B41" s="61" t="s">
        <v>82</v>
      </c>
      <c r="C41" s="61" t="s">
        <v>123</v>
      </c>
      <c r="D41" s="61" t="s">
        <v>70</v>
      </c>
      <c r="E41" s="66">
        <v>1456200</v>
      </c>
      <c r="F41" s="66">
        <v>1479200</v>
      </c>
    </row>
    <row r="42" spans="1:6" ht="15.75">
      <c r="A42" s="59" t="s">
        <v>71</v>
      </c>
      <c r="B42" s="61" t="s">
        <v>82</v>
      </c>
      <c r="C42" s="61" t="s">
        <v>123</v>
      </c>
      <c r="D42" s="61" t="s">
        <v>72</v>
      </c>
      <c r="E42" s="66">
        <v>35800</v>
      </c>
      <c r="F42" s="66">
        <v>35800</v>
      </c>
    </row>
    <row r="43" spans="1:6" ht="31.5">
      <c r="A43" s="15" t="s">
        <v>127</v>
      </c>
      <c r="B43" s="16" t="s">
        <v>125</v>
      </c>
      <c r="C43" s="16"/>
      <c r="D43" s="16"/>
      <c r="E43" s="45">
        <f>E44+E48</f>
        <v>520800</v>
      </c>
      <c r="F43" s="45">
        <f>F44+F48</f>
        <v>520800</v>
      </c>
    </row>
    <row r="44" spans="1:6" s="20" customFormat="1" ht="47.25" hidden="1">
      <c r="A44" s="59" t="s">
        <v>239</v>
      </c>
      <c r="B44" s="61" t="s">
        <v>236</v>
      </c>
      <c r="C44" s="61"/>
      <c r="D44" s="61"/>
      <c r="E44" s="46">
        <f aca="true" t="shared" si="1" ref="E44:F46">E45</f>
        <v>0</v>
      </c>
      <c r="F44" s="46">
        <f t="shared" si="1"/>
        <v>0</v>
      </c>
    </row>
    <row r="45" spans="1:6" ht="47.25" hidden="1">
      <c r="A45" s="14" t="s">
        <v>242</v>
      </c>
      <c r="B45" s="61" t="s">
        <v>236</v>
      </c>
      <c r="C45" s="61" t="s">
        <v>241</v>
      </c>
      <c r="D45" s="61"/>
      <c r="E45" s="46">
        <f t="shared" si="1"/>
        <v>0</v>
      </c>
      <c r="F45" s="46">
        <f t="shared" si="1"/>
        <v>0</v>
      </c>
    </row>
    <row r="46" spans="1:6" ht="31.5" hidden="1">
      <c r="A46" s="59" t="s">
        <v>238</v>
      </c>
      <c r="B46" s="61" t="s">
        <v>236</v>
      </c>
      <c r="C46" s="61" t="s">
        <v>237</v>
      </c>
      <c r="D46" s="61"/>
      <c r="E46" s="46">
        <f t="shared" si="1"/>
        <v>0</v>
      </c>
      <c r="F46" s="46">
        <f t="shared" si="1"/>
        <v>0</v>
      </c>
    </row>
    <row r="47" spans="1:6" ht="31.5" hidden="1">
      <c r="A47" s="59" t="s">
        <v>69</v>
      </c>
      <c r="B47" s="61" t="s">
        <v>236</v>
      </c>
      <c r="C47" s="61" t="s">
        <v>237</v>
      </c>
      <c r="D47" s="61" t="s">
        <v>70</v>
      </c>
      <c r="E47" s="66"/>
      <c r="F47" s="66"/>
    </row>
    <row r="48" spans="1:6" ht="31.5">
      <c r="A48" s="59" t="s">
        <v>240</v>
      </c>
      <c r="B48" s="61" t="s">
        <v>126</v>
      </c>
      <c r="C48" s="61"/>
      <c r="D48" s="61"/>
      <c r="E48" s="46">
        <f aca="true" t="shared" si="2" ref="E48:F50">E49</f>
        <v>520800</v>
      </c>
      <c r="F48" s="46">
        <f t="shared" si="2"/>
        <v>520800</v>
      </c>
    </row>
    <row r="49" spans="1:6" ht="47.25">
      <c r="A49" s="14" t="s">
        <v>211</v>
      </c>
      <c r="B49" s="61" t="s">
        <v>126</v>
      </c>
      <c r="C49" s="61" t="s">
        <v>208</v>
      </c>
      <c r="D49" s="61"/>
      <c r="E49" s="46">
        <f t="shared" si="2"/>
        <v>520800</v>
      </c>
      <c r="F49" s="46">
        <f t="shared" si="2"/>
        <v>520800</v>
      </c>
    </row>
    <row r="50" spans="1:6" ht="31.5">
      <c r="A50" s="59" t="s">
        <v>155</v>
      </c>
      <c r="B50" s="61" t="s">
        <v>126</v>
      </c>
      <c r="C50" s="61" t="s">
        <v>207</v>
      </c>
      <c r="D50" s="61"/>
      <c r="E50" s="46">
        <f t="shared" si="2"/>
        <v>520800</v>
      </c>
      <c r="F50" s="46">
        <f t="shared" si="2"/>
        <v>520800</v>
      </c>
    </row>
    <row r="51" spans="1:6" ht="31.5">
      <c r="A51" s="59" t="s">
        <v>69</v>
      </c>
      <c r="B51" s="61" t="s">
        <v>126</v>
      </c>
      <c r="C51" s="61" t="s">
        <v>207</v>
      </c>
      <c r="D51" s="61" t="s">
        <v>70</v>
      </c>
      <c r="E51" s="66">
        <v>520800</v>
      </c>
      <c r="F51" s="66">
        <v>520800</v>
      </c>
    </row>
    <row r="52" spans="1:6" ht="15.75">
      <c r="A52" s="15" t="s">
        <v>84</v>
      </c>
      <c r="B52" s="16" t="s">
        <v>85</v>
      </c>
      <c r="C52" s="16"/>
      <c r="D52" s="16"/>
      <c r="E52" s="45">
        <f>E53+E57</f>
        <v>44059900</v>
      </c>
      <c r="F52" s="45">
        <f>F53+F57</f>
        <v>41437200</v>
      </c>
    </row>
    <row r="53" spans="1:6" ht="15.75">
      <c r="A53" s="59" t="s">
        <v>86</v>
      </c>
      <c r="B53" s="61" t="s">
        <v>87</v>
      </c>
      <c r="C53" s="61"/>
      <c r="D53" s="61"/>
      <c r="E53" s="46">
        <f aca="true" t="shared" si="3" ref="E53:F55">E54</f>
        <v>40759900</v>
      </c>
      <c r="F53" s="46">
        <f t="shared" si="3"/>
        <v>38137200</v>
      </c>
    </row>
    <row r="54" spans="1:6" ht="63">
      <c r="A54" s="14" t="s">
        <v>212</v>
      </c>
      <c r="B54" s="61" t="s">
        <v>87</v>
      </c>
      <c r="C54" s="61" t="s">
        <v>129</v>
      </c>
      <c r="D54" s="61"/>
      <c r="E54" s="46">
        <f t="shared" si="3"/>
        <v>40759900</v>
      </c>
      <c r="F54" s="46">
        <f t="shared" si="3"/>
        <v>38137200</v>
      </c>
    </row>
    <row r="55" spans="1:6" ht="15.75">
      <c r="A55" s="59" t="s">
        <v>86</v>
      </c>
      <c r="B55" s="61" t="s">
        <v>87</v>
      </c>
      <c r="C55" s="61" t="s">
        <v>128</v>
      </c>
      <c r="D55" s="61"/>
      <c r="E55" s="46">
        <f t="shared" si="3"/>
        <v>40759900</v>
      </c>
      <c r="F55" s="46">
        <f t="shared" si="3"/>
        <v>38137200</v>
      </c>
    </row>
    <row r="56" spans="1:6" ht="31.5">
      <c r="A56" s="59" t="s">
        <v>69</v>
      </c>
      <c r="B56" s="61" t="s">
        <v>87</v>
      </c>
      <c r="C56" s="61" t="s">
        <v>128</v>
      </c>
      <c r="D56" s="61" t="s">
        <v>70</v>
      </c>
      <c r="E56" s="66">
        <v>40759900</v>
      </c>
      <c r="F56" s="66">
        <v>38137200</v>
      </c>
    </row>
    <row r="57" spans="1:6" ht="15.75">
      <c r="A57" s="59" t="s">
        <v>166</v>
      </c>
      <c r="B57" s="61" t="s">
        <v>88</v>
      </c>
      <c r="C57" s="61"/>
      <c r="D57" s="61"/>
      <c r="E57" s="46">
        <f>E58+E61</f>
        <v>3300000</v>
      </c>
      <c r="F57" s="46">
        <f>F58+F61</f>
        <v>3300000</v>
      </c>
    </row>
    <row r="58" spans="1:6" ht="63">
      <c r="A58" s="14" t="s">
        <v>215</v>
      </c>
      <c r="B58" s="61" t="s">
        <v>88</v>
      </c>
      <c r="C58" s="61" t="s">
        <v>130</v>
      </c>
      <c r="D58" s="61"/>
      <c r="E58" s="46">
        <f>E59</f>
        <v>1000000</v>
      </c>
      <c r="F58" s="46">
        <f>F59</f>
        <v>1000000</v>
      </c>
    </row>
    <row r="59" spans="1:6" ht="47.25">
      <c r="A59" s="59" t="s">
        <v>214</v>
      </c>
      <c r="B59" s="61" t="s">
        <v>88</v>
      </c>
      <c r="C59" s="61" t="s">
        <v>213</v>
      </c>
      <c r="D59" s="61"/>
      <c r="E59" s="46">
        <f>E60</f>
        <v>1000000</v>
      </c>
      <c r="F59" s="46">
        <f>F60</f>
        <v>1000000</v>
      </c>
    </row>
    <row r="60" spans="1:6" ht="15.75">
      <c r="A60" s="59" t="s">
        <v>71</v>
      </c>
      <c r="B60" s="61" t="s">
        <v>88</v>
      </c>
      <c r="C60" s="61" t="s">
        <v>213</v>
      </c>
      <c r="D60" s="61" t="s">
        <v>72</v>
      </c>
      <c r="E60" s="66">
        <v>1000000</v>
      </c>
      <c r="F60" s="66">
        <v>1000000</v>
      </c>
    </row>
    <row r="61" spans="1:6" ht="63">
      <c r="A61" s="14" t="s">
        <v>216</v>
      </c>
      <c r="B61" s="61" t="s">
        <v>88</v>
      </c>
      <c r="C61" s="61" t="s">
        <v>165</v>
      </c>
      <c r="D61" s="61"/>
      <c r="E61" s="46">
        <f>E62+E64</f>
        <v>2300000</v>
      </c>
      <c r="F61" s="46">
        <f>F62+F64</f>
        <v>2300000</v>
      </c>
    </row>
    <row r="62" spans="1:6" ht="15.75">
      <c r="A62" s="59" t="s">
        <v>102</v>
      </c>
      <c r="B62" s="61" t="s">
        <v>88</v>
      </c>
      <c r="C62" s="61" t="s">
        <v>164</v>
      </c>
      <c r="D62" s="61"/>
      <c r="E62" s="46">
        <f>E63</f>
        <v>2000000</v>
      </c>
      <c r="F62" s="46">
        <f>F63</f>
        <v>2000000</v>
      </c>
    </row>
    <row r="63" spans="1:6" ht="15.75">
      <c r="A63" s="59" t="s">
        <v>103</v>
      </c>
      <c r="B63" s="61" t="s">
        <v>88</v>
      </c>
      <c r="C63" s="61" t="s">
        <v>164</v>
      </c>
      <c r="D63" s="61" t="s">
        <v>104</v>
      </c>
      <c r="E63" s="66">
        <v>2000000</v>
      </c>
      <c r="F63" s="66">
        <v>2000000</v>
      </c>
    </row>
    <row r="64" spans="1:6" ht="15.75">
      <c r="A64" s="59" t="s">
        <v>218</v>
      </c>
      <c r="B64" s="61" t="s">
        <v>88</v>
      </c>
      <c r="C64" s="61" t="s">
        <v>217</v>
      </c>
      <c r="D64" s="61"/>
      <c r="E64" s="46">
        <f>E65</f>
        <v>300000</v>
      </c>
      <c r="F64" s="46">
        <f>F65</f>
        <v>300000</v>
      </c>
    </row>
    <row r="65" spans="1:6" ht="31.5">
      <c r="A65" s="59" t="s">
        <v>69</v>
      </c>
      <c r="B65" s="61" t="s">
        <v>88</v>
      </c>
      <c r="C65" s="61" t="s">
        <v>217</v>
      </c>
      <c r="D65" s="61" t="s">
        <v>70</v>
      </c>
      <c r="E65" s="66">
        <v>300000</v>
      </c>
      <c r="F65" s="66">
        <v>300000</v>
      </c>
    </row>
    <row r="66" spans="1:6" ht="15.75">
      <c r="A66" s="15" t="s">
        <v>89</v>
      </c>
      <c r="B66" s="16" t="s">
        <v>90</v>
      </c>
      <c r="C66" s="16"/>
      <c r="D66" s="16"/>
      <c r="E66" s="45">
        <f>E67+E74+E78</f>
        <v>33617200</v>
      </c>
      <c r="F66" s="45">
        <f>F67+F74+F78</f>
        <v>34298200</v>
      </c>
    </row>
    <row r="67" spans="1:6" ht="15.75">
      <c r="A67" s="25" t="s">
        <v>91</v>
      </c>
      <c r="B67" s="61" t="s">
        <v>92</v>
      </c>
      <c r="C67" s="61"/>
      <c r="D67" s="61"/>
      <c r="E67" s="46">
        <f>E68</f>
        <v>1237700</v>
      </c>
      <c r="F67" s="46">
        <f>F68</f>
        <v>1237700</v>
      </c>
    </row>
    <row r="68" spans="1:6" ht="78.75">
      <c r="A68" s="14" t="s">
        <v>93</v>
      </c>
      <c r="B68" s="61" t="s">
        <v>92</v>
      </c>
      <c r="C68" s="61" t="s">
        <v>134</v>
      </c>
      <c r="D68" s="61"/>
      <c r="E68" s="46">
        <f>E69+E72</f>
        <v>1237700</v>
      </c>
      <c r="F68" s="46">
        <f>F69+F72</f>
        <v>1237700</v>
      </c>
    </row>
    <row r="69" spans="1:6" ht="15.75" hidden="1">
      <c r="A69" s="59" t="s">
        <v>132</v>
      </c>
      <c r="B69" s="61" t="s">
        <v>92</v>
      </c>
      <c r="C69" s="61" t="s">
        <v>131</v>
      </c>
      <c r="D69" s="61"/>
      <c r="E69" s="46">
        <f>SUM(E70:E71)</f>
        <v>0</v>
      </c>
      <c r="F69" s="46">
        <f>SUM(F70:F71)</f>
        <v>0</v>
      </c>
    </row>
    <row r="70" spans="1:6" ht="31.5" hidden="1">
      <c r="A70" s="59" t="s">
        <v>69</v>
      </c>
      <c r="B70" s="61" t="s">
        <v>92</v>
      </c>
      <c r="C70" s="61" t="s">
        <v>131</v>
      </c>
      <c r="D70" s="61" t="s">
        <v>70</v>
      </c>
      <c r="E70" s="46"/>
      <c r="F70" s="46"/>
    </row>
    <row r="71" spans="1:6" ht="15.75" hidden="1">
      <c r="A71" s="59" t="s">
        <v>71</v>
      </c>
      <c r="B71" s="61" t="s">
        <v>92</v>
      </c>
      <c r="C71" s="61" t="s">
        <v>131</v>
      </c>
      <c r="D71" s="61" t="s">
        <v>72</v>
      </c>
      <c r="E71" s="46"/>
      <c r="F71" s="46"/>
    </row>
    <row r="72" spans="1:6" ht="47.25">
      <c r="A72" s="59" t="s">
        <v>110</v>
      </c>
      <c r="B72" s="61" t="s">
        <v>92</v>
      </c>
      <c r="C72" s="61" t="s">
        <v>133</v>
      </c>
      <c r="D72" s="61"/>
      <c r="E72" s="46">
        <f>E73</f>
        <v>1237700</v>
      </c>
      <c r="F72" s="46">
        <f>F73</f>
        <v>1237700</v>
      </c>
    </row>
    <row r="73" spans="1:6" ht="31.5">
      <c r="A73" s="59" t="s">
        <v>69</v>
      </c>
      <c r="B73" s="61" t="s">
        <v>92</v>
      </c>
      <c r="C73" s="61" t="s">
        <v>133</v>
      </c>
      <c r="D73" s="61" t="s">
        <v>70</v>
      </c>
      <c r="E73" s="66">
        <v>1237700</v>
      </c>
      <c r="F73" s="66">
        <v>1237700</v>
      </c>
    </row>
    <row r="74" spans="1:6" ht="15.75" hidden="1">
      <c r="A74" s="59" t="s">
        <v>94</v>
      </c>
      <c r="B74" s="61" t="s">
        <v>95</v>
      </c>
      <c r="C74" s="61"/>
      <c r="D74" s="61"/>
      <c r="E74" s="46">
        <f>E75</f>
        <v>0</v>
      </c>
      <c r="F74" s="46">
        <f>F75</f>
        <v>0</v>
      </c>
    </row>
    <row r="75" spans="1:6" ht="78.75" hidden="1">
      <c r="A75" s="14" t="s">
        <v>93</v>
      </c>
      <c r="B75" s="61" t="s">
        <v>95</v>
      </c>
      <c r="C75" s="61" t="s">
        <v>134</v>
      </c>
      <c r="D75" s="61"/>
      <c r="E75" s="46">
        <f>E76</f>
        <v>0</v>
      </c>
      <c r="F75" s="46">
        <f>F76</f>
        <v>0</v>
      </c>
    </row>
    <row r="76" spans="1:6" ht="15.75" hidden="1">
      <c r="A76" s="59" t="s">
        <v>136</v>
      </c>
      <c r="B76" s="61" t="s">
        <v>95</v>
      </c>
      <c r="C76" s="61" t="s">
        <v>135</v>
      </c>
      <c r="D76" s="61"/>
      <c r="E76" s="46">
        <f>SUM(E77:E77)</f>
        <v>0</v>
      </c>
      <c r="F76" s="46">
        <f>SUM(F77:F77)</f>
        <v>0</v>
      </c>
    </row>
    <row r="77" spans="1:6" ht="31.5" hidden="1">
      <c r="A77" s="59" t="s">
        <v>69</v>
      </c>
      <c r="B77" s="61" t="s">
        <v>95</v>
      </c>
      <c r="C77" s="61" t="s">
        <v>135</v>
      </c>
      <c r="D77" s="61" t="s">
        <v>70</v>
      </c>
      <c r="E77" s="46"/>
      <c r="F77" s="46"/>
    </row>
    <row r="78" spans="1:6" ht="15.75">
      <c r="A78" s="59" t="s">
        <v>97</v>
      </c>
      <c r="B78" s="61" t="s">
        <v>98</v>
      </c>
      <c r="C78" s="61"/>
      <c r="D78" s="61"/>
      <c r="E78" s="46">
        <f>E79</f>
        <v>32379500</v>
      </c>
      <c r="F78" s="46">
        <f>F79</f>
        <v>33060500</v>
      </c>
    </row>
    <row r="79" spans="1:6" ht="78.75" hidden="1">
      <c r="A79" s="14" t="s">
        <v>93</v>
      </c>
      <c r="B79" s="61" t="s">
        <v>98</v>
      </c>
      <c r="C79" s="61" t="s">
        <v>134</v>
      </c>
      <c r="D79" s="61"/>
      <c r="E79" s="46">
        <f>E80+E82+E84</f>
        <v>32379500</v>
      </c>
      <c r="F79" s="46">
        <f>F80+F82+F84</f>
        <v>33060500</v>
      </c>
    </row>
    <row r="80" spans="1:6" ht="31.5" hidden="1">
      <c r="A80" s="59" t="s">
        <v>99</v>
      </c>
      <c r="B80" s="61" t="s">
        <v>98</v>
      </c>
      <c r="C80" s="61" t="s">
        <v>137</v>
      </c>
      <c r="D80" s="61"/>
      <c r="E80" s="46">
        <f>E81</f>
        <v>30100400</v>
      </c>
      <c r="F80" s="46">
        <f>F81</f>
        <v>30781400</v>
      </c>
    </row>
    <row r="81" spans="1:6" ht="31.5">
      <c r="A81" s="59" t="s">
        <v>69</v>
      </c>
      <c r="B81" s="61" t="s">
        <v>98</v>
      </c>
      <c r="C81" s="61" t="s">
        <v>137</v>
      </c>
      <c r="D81" s="61" t="s">
        <v>70</v>
      </c>
      <c r="E81" s="66">
        <v>30100400</v>
      </c>
      <c r="F81" s="66">
        <v>30781400</v>
      </c>
    </row>
    <row r="82" spans="1:6" ht="47.25" hidden="1">
      <c r="A82" s="59" t="s">
        <v>139</v>
      </c>
      <c r="B82" s="61" t="s">
        <v>98</v>
      </c>
      <c r="C82" s="61" t="s">
        <v>138</v>
      </c>
      <c r="D82" s="61"/>
      <c r="E82" s="46">
        <f>E83</f>
        <v>0</v>
      </c>
      <c r="F82" s="46">
        <f>F83</f>
        <v>0</v>
      </c>
    </row>
    <row r="83" spans="1:6" ht="31.5" hidden="1">
      <c r="A83" s="59" t="s">
        <v>113</v>
      </c>
      <c r="B83" s="61" t="s">
        <v>98</v>
      </c>
      <c r="C83" s="61" t="s">
        <v>138</v>
      </c>
      <c r="D83" s="61" t="s">
        <v>112</v>
      </c>
      <c r="E83" s="46"/>
      <c r="F83" s="46"/>
    </row>
    <row r="84" spans="1:6" ht="15.75">
      <c r="A84" s="59" t="s">
        <v>146</v>
      </c>
      <c r="B84" s="61" t="s">
        <v>98</v>
      </c>
      <c r="C84" s="61" t="s">
        <v>143</v>
      </c>
      <c r="D84" s="61"/>
      <c r="E84" s="46">
        <f>SUM(E85:E86)</f>
        <v>2279100</v>
      </c>
      <c r="F84" s="46">
        <f>SUM(F85:F86)</f>
        <v>2279100</v>
      </c>
    </row>
    <row r="85" spans="1:6" ht="78.75">
      <c r="A85" s="59" t="s">
        <v>64</v>
      </c>
      <c r="B85" s="61" t="s">
        <v>98</v>
      </c>
      <c r="C85" s="61" t="s">
        <v>143</v>
      </c>
      <c r="D85" s="61" t="s">
        <v>65</v>
      </c>
      <c r="E85" s="66">
        <v>873500</v>
      </c>
      <c r="F85" s="66">
        <v>873500</v>
      </c>
    </row>
    <row r="86" spans="1:6" ht="31.5">
      <c r="A86" s="59" t="s">
        <v>69</v>
      </c>
      <c r="B86" s="61" t="s">
        <v>98</v>
      </c>
      <c r="C86" s="61" t="s">
        <v>143</v>
      </c>
      <c r="D86" s="61" t="s">
        <v>70</v>
      </c>
      <c r="E86" s="66">
        <v>1405600</v>
      </c>
      <c r="F86" s="66">
        <v>1405600</v>
      </c>
    </row>
    <row r="87" spans="1:6" s="20" customFormat="1" ht="15.75">
      <c r="A87" s="15" t="s">
        <v>171</v>
      </c>
      <c r="B87" s="16" t="s">
        <v>167</v>
      </c>
      <c r="C87" s="16"/>
      <c r="D87" s="16"/>
      <c r="E87" s="45">
        <f aca="true" t="shared" si="4" ref="E87:F90">E88</f>
        <v>100000</v>
      </c>
      <c r="F87" s="45">
        <f t="shared" si="4"/>
        <v>100000</v>
      </c>
    </row>
    <row r="88" spans="1:6" ht="15.75">
      <c r="A88" s="59" t="s">
        <v>170</v>
      </c>
      <c r="B88" s="61" t="s">
        <v>168</v>
      </c>
      <c r="C88" s="61"/>
      <c r="D88" s="61"/>
      <c r="E88" s="46">
        <f t="shared" si="4"/>
        <v>100000</v>
      </c>
      <c r="F88" s="46">
        <f t="shared" si="4"/>
        <v>100000</v>
      </c>
    </row>
    <row r="89" spans="1:6" s="33" customFormat="1" ht="63.75" customHeight="1">
      <c r="A89" s="14" t="s">
        <v>93</v>
      </c>
      <c r="B89" s="61" t="s">
        <v>168</v>
      </c>
      <c r="C89" s="61" t="s">
        <v>134</v>
      </c>
      <c r="D89" s="61"/>
      <c r="E89" s="46">
        <f t="shared" si="4"/>
        <v>100000</v>
      </c>
      <c r="F89" s="46">
        <f t="shared" si="4"/>
        <v>100000</v>
      </c>
    </row>
    <row r="90" spans="1:6" ht="18" customHeight="1">
      <c r="A90" s="59" t="s">
        <v>169</v>
      </c>
      <c r="B90" s="61" t="s">
        <v>168</v>
      </c>
      <c r="C90" s="61" t="s">
        <v>276</v>
      </c>
      <c r="D90" s="61"/>
      <c r="E90" s="46">
        <f t="shared" si="4"/>
        <v>100000</v>
      </c>
      <c r="F90" s="46">
        <f t="shared" si="4"/>
        <v>100000</v>
      </c>
    </row>
    <row r="91" spans="1:6" ht="31.5">
      <c r="A91" s="59" t="s">
        <v>69</v>
      </c>
      <c r="B91" s="61" t="s">
        <v>168</v>
      </c>
      <c r="C91" s="61" t="s">
        <v>276</v>
      </c>
      <c r="D91" s="61" t="s">
        <v>70</v>
      </c>
      <c r="E91" s="66">
        <v>100000</v>
      </c>
      <c r="F91" s="66">
        <v>100000</v>
      </c>
    </row>
    <row r="92" spans="1:6" ht="15.75">
      <c r="A92" s="15" t="s">
        <v>150</v>
      </c>
      <c r="B92" s="16" t="s">
        <v>149</v>
      </c>
      <c r="C92" s="16"/>
      <c r="D92" s="16"/>
      <c r="E92" s="45">
        <f>E93+E97</f>
        <v>468200</v>
      </c>
      <c r="F92" s="45">
        <f>F93+F97</f>
        <v>468200</v>
      </c>
    </row>
    <row r="93" spans="1:6" ht="15.75">
      <c r="A93" s="59" t="s">
        <v>148</v>
      </c>
      <c r="B93" s="61" t="s">
        <v>147</v>
      </c>
      <c r="C93" s="61"/>
      <c r="D93" s="61"/>
      <c r="E93" s="46">
        <f aca="true" t="shared" si="5" ref="E93:F95">E94</f>
        <v>468200</v>
      </c>
      <c r="F93" s="46">
        <f t="shared" si="5"/>
        <v>468200</v>
      </c>
    </row>
    <row r="94" spans="1:6" ht="63" customHeight="1">
      <c r="A94" s="14" t="s">
        <v>156</v>
      </c>
      <c r="B94" s="61" t="s">
        <v>147</v>
      </c>
      <c r="C94" s="61" t="s">
        <v>144</v>
      </c>
      <c r="D94" s="61"/>
      <c r="E94" s="46">
        <f t="shared" si="5"/>
        <v>468200</v>
      </c>
      <c r="F94" s="46">
        <f t="shared" si="5"/>
        <v>468200</v>
      </c>
    </row>
    <row r="95" spans="1:6" ht="15.75">
      <c r="A95" s="59" t="s">
        <v>102</v>
      </c>
      <c r="B95" s="61" t="s">
        <v>147</v>
      </c>
      <c r="C95" s="61" t="s">
        <v>145</v>
      </c>
      <c r="D95" s="61"/>
      <c r="E95" s="46">
        <f t="shared" si="5"/>
        <v>468200</v>
      </c>
      <c r="F95" s="46">
        <f t="shared" si="5"/>
        <v>468200</v>
      </c>
    </row>
    <row r="96" spans="1:6" ht="15.75">
      <c r="A96" s="59" t="s">
        <v>103</v>
      </c>
      <c r="B96" s="61" t="s">
        <v>147</v>
      </c>
      <c r="C96" s="61" t="s">
        <v>145</v>
      </c>
      <c r="D96" s="61" t="s">
        <v>104</v>
      </c>
      <c r="E96" s="66">
        <v>468200</v>
      </c>
      <c r="F96" s="66">
        <v>468200</v>
      </c>
    </row>
    <row r="97" spans="1:6" ht="15.75" hidden="1">
      <c r="A97" s="59" t="s">
        <v>154</v>
      </c>
      <c r="B97" s="61" t="s">
        <v>151</v>
      </c>
      <c r="C97" s="61"/>
      <c r="D97" s="61"/>
      <c r="E97" s="46">
        <f>E98</f>
        <v>0</v>
      </c>
      <c r="F97" s="46">
        <f>F98</f>
        <v>0</v>
      </c>
    </row>
    <row r="98" spans="1:6" ht="47.25" hidden="1">
      <c r="A98" s="59" t="s">
        <v>153</v>
      </c>
      <c r="B98" s="61" t="s">
        <v>151</v>
      </c>
      <c r="C98" s="61" t="s">
        <v>152</v>
      </c>
      <c r="D98" s="61"/>
      <c r="E98" s="46">
        <f>E99</f>
        <v>0</v>
      </c>
      <c r="F98" s="46">
        <f>F99</f>
        <v>0</v>
      </c>
    </row>
    <row r="99" spans="1:6" ht="15.75" hidden="1">
      <c r="A99" s="59" t="s">
        <v>75</v>
      </c>
      <c r="B99" s="61" t="s">
        <v>151</v>
      </c>
      <c r="C99" s="61" t="s">
        <v>152</v>
      </c>
      <c r="D99" s="61" t="s">
        <v>76</v>
      </c>
      <c r="E99" s="46"/>
      <c r="F99" s="46"/>
    </row>
    <row r="100" spans="1:6" ht="47.25">
      <c r="A100" s="15" t="s">
        <v>141</v>
      </c>
      <c r="B100" s="16" t="s">
        <v>100</v>
      </c>
      <c r="C100" s="16"/>
      <c r="D100" s="16"/>
      <c r="E100" s="45">
        <f aca="true" t="shared" si="6" ref="E100:F103">E101</f>
        <v>63603600</v>
      </c>
      <c r="F100" s="45">
        <f t="shared" si="6"/>
        <v>63603600</v>
      </c>
    </row>
    <row r="101" spans="1:6" ht="15.75">
      <c r="A101" s="59" t="s">
        <v>140</v>
      </c>
      <c r="B101" s="61" t="s">
        <v>101</v>
      </c>
      <c r="C101" s="61"/>
      <c r="D101" s="61"/>
      <c r="E101" s="46">
        <f t="shared" si="6"/>
        <v>63603600</v>
      </c>
      <c r="F101" s="46">
        <f t="shared" si="6"/>
        <v>63603600</v>
      </c>
    </row>
    <row r="102" spans="1:6" ht="63">
      <c r="A102" s="14" t="s">
        <v>221</v>
      </c>
      <c r="B102" s="61" t="s">
        <v>101</v>
      </c>
      <c r="C102" s="61" t="s">
        <v>220</v>
      </c>
      <c r="D102" s="61"/>
      <c r="E102" s="46">
        <f t="shared" si="6"/>
        <v>63603600</v>
      </c>
      <c r="F102" s="46">
        <f t="shared" si="6"/>
        <v>63603600</v>
      </c>
    </row>
    <row r="103" spans="1:6" ht="15.75">
      <c r="A103" s="59" t="s">
        <v>102</v>
      </c>
      <c r="B103" s="61" t="s">
        <v>101</v>
      </c>
      <c r="C103" s="61" t="s">
        <v>219</v>
      </c>
      <c r="D103" s="61"/>
      <c r="E103" s="46">
        <f t="shared" si="6"/>
        <v>63603600</v>
      </c>
      <c r="F103" s="46">
        <f t="shared" si="6"/>
        <v>63603600</v>
      </c>
    </row>
    <row r="104" spans="1:6" ht="15.75">
      <c r="A104" s="59" t="s">
        <v>103</v>
      </c>
      <c r="B104" s="61" t="s">
        <v>101</v>
      </c>
      <c r="C104" s="61" t="s">
        <v>219</v>
      </c>
      <c r="D104" s="61" t="s">
        <v>104</v>
      </c>
      <c r="E104" s="66">
        <v>63603600</v>
      </c>
      <c r="F104" s="66">
        <v>63603600</v>
      </c>
    </row>
    <row r="105" spans="1:6" s="20" customFormat="1" ht="15.75">
      <c r="A105" s="26" t="s">
        <v>105</v>
      </c>
      <c r="B105" s="23">
        <v>9999</v>
      </c>
      <c r="C105" s="23">
        <v>9999999999</v>
      </c>
      <c r="D105" s="27"/>
      <c r="E105" s="45">
        <f>E106</f>
        <v>4140700</v>
      </c>
      <c r="F105" s="45">
        <f>F106</f>
        <v>8400000</v>
      </c>
    </row>
    <row r="106" spans="1:6" ht="15.75">
      <c r="A106" s="63" t="s">
        <v>105</v>
      </c>
      <c r="B106" s="64">
        <v>9999</v>
      </c>
      <c r="C106" s="64">
        <v>9999999999</v>
      </c>
      <c r="D106" s="65"/>
      <c r="E106" s="46">
        <f>E107</f>
        <v>4140700</v>
      </c>
      <c r="F106" s="46">
        <f>F107</f>
        <v>8400000</v>
      </c>
    </row>
    <row r="107" spans="1:6" ht="15.75">
      <c r="A107" s="63" t="s">
        <v>105</v>
      </c>
      <c r="B107" s="64">
        <v>9999</v>
      </c>
      <c r="C107" s="64">
        <v>9999999999</v>
      </c>
      <c r="D107" s="64">
        <v>999</v>
      </c>
      <c r="E107" s="66">
        <v>4140700</v>
      </c>
      <c r="F107" s="66">
        <v>8400000</v>
      </c>
    </row>
  </sheetData>
  <sheetProtection/>
  <mergeCells count="15">
    <mergeCell ref="A7:F7"/>
    <mergeCell ref="A8:E8"/>
    <mergeCell ref="A9:F9"/>
    <mergeCell ref="A10:F10"/>
    <mergeCell ref="A11:A12"/>
    <mergeCell ref="B11:B12"/>
    <mergeCell ref="C11:C12"/>
    <mergeCell ref="D11:D12"/>
    <mergeCell ref="E11:F11"/>
    <mergeCell ref="A6:F6"/>
    <mergeCell ref="A1:F1"/>
    <mergeCell ref="A2:F2"/>
    <mergeCell ref="A3:F3"/>
    <mergeCell ref="A4:F4"/>
    <mergeCell ref="A5:F5"/>
  </mergeCells>
  <printOptions/>
  <pageMargins left="0.8267716535433072" right="0.2362204724409449" top="0.2755905511811024" bottom="0.1968503937007874" header="0.2755905511811024" footer="0.5118110236220472"/>
  <pageSetup fitToHeight="5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87"/>
  <sheetViews>
    <sheetView view="pageBreakPreview" zoomScale="80" zoomScaleNormal="90" zoomScaleSheetLayoutView="80" zoomScalePageLayoutView="0" workbookViewId="0" topLeftCell="A1">
      <selection activeCell="B71" sqref="B71"/>
    </sheetView>
  </sheetViews>
  <sheetFormatPr defaultColWidth="9.140625" defaultRowHeight="15"/>
  <cols>
    <col min="1" max="1" width="56.7109375" style="25" customWidth="1"/>
    <col min="2" max="2" width="16.57421875" style="22" customWidth="1"/>
    <col min="3" max="3" width="8.28125" style="22" customWidth="1"/>
    <col min="4" max="4" width="16.8515625" style="22" customWidth="1"/>
    <col min="5" max="5" width="9.57421875" style="22" hidden="1" customWidth="1"/>
    <col min="6" max="9" width="0" style="22" hidden="1" customWidth="1"/>
    <col min="10" max="16384" width="9.140625" style="22" customWidth="1"/>
  </cols>
  <sheetData>
    <row r="1" spans="1:4" s="32" customFormat="1" ht="18.75">
      <c r="A1" s="80" t="s">
        <v>243</v>
      </c>
      <c r="B1" s="80"/>
      <c r="C1" s="80"/>
      <c r="D1" s="80"/>
    </row>
    <row r="2" spans="1:4" s="32" customFormat="1" ht="18.75" customHeight="1">
      <c r="A2" s="80" t="s">
        <v>2</v>
      </c>
      <c r="B2" s="80"/>
      <c r="C2" s="80"/>
      <c r="D2" s="80"/>
    </row>
    <row r="3" spans="1:4" s="32" customFormat="1" ht="18.75" customHeight="1">
      <c r="A3" s="80" t="s">
        <v>3</v>
      </c>
      <c r="B3" s="80"/>
      <c r="C3" s="80"/>
      <c r="D3" s="80"/>
    </row>
    <row r="4" spans="1:4" s="32" customFormat="1" ht="18.75">
      <c r="A4" s="80" t="str">
        <f>'Прил.4 по разд.'!A4:F4</f>
        <v>от 23 декабря 2022 года № 196</v>
      </c>
      <c r="B4" s="80"/>
      <c r="C4" s="80"/>
      <c r="D4" s="80"/>
    </row>
    <row r="5" spans="1:4" s="32" customFormat="1" ht="18.75" customHeight="1">
      <c r="A5" s="80" t="s">
        <v>4</v>
      </c>
      <c r="B5" s="80"/>
      <c r="C5" s="80"/>
      <c r="D5" s="80"/>
    </row>
    <row r="6" spans="1:4" s="32" customFormat="1" ht="18.75" customHeight="1">
      <c r="A6" s="80" t="s">
        <v>3</v>
      </c>
      <c r="B6" s="80"/>
      <c r="C6" s="80"/>
      <c r="D6" s="80"/>
    </row>
    <row r="7" spans="1:4" s="32" customFormat="1" ht="18.75" customHeight="1">
      <c r="A7" s="80" t="str">
        <f>'Прил.4 по разд.'!A7:F7</f>
        <v>на 2023 год и плановый период 2024 и 2025 годов»</v>
      </c>
      <c r="B7" s="80"/>
      <c r="C7" s="80"/>
      <c r="D7" s="80"/>
    </row>
    <row r="8" spans="1:4" ht="18.75">
      <c r="A8" s="81"/>
      <c r="B8" s="81"/>
      <c r="C8" s="81"/>
      <c r="D8" s="81"/>
    </row>
    <row r="9" spans="1:5" ht="94.5" customHeight="1">
      <c r="A9" s="86" t="s">
        <v>275</v>
      </c>
      <c r="B9" s="86"/>
      <c r="C9" s="86"/>
      <c r="D9" s="86"/>
      <c r="E9" s="13"/>
    </row>
    <row r="10" spans="1:4" s="25" customFormat="1" ht="9" customHeight="1">
      <c r="A10" s="83"/>
      <c r="B10" s="83"/>
      <c r="C10" s="83"/>
      <c r="D10" s="83"/>
    </row>
    <row r="11" spans="1:4" s="25" customFormat="1" ht="15" customHeight="1">
      <c r="A11" s="84" t="s">
        <v>55</v>
      </c>
      <c r="B11" s="84" t="s">
        <v>57</v>
      </c>
      <c r="C11" s="84" t="s">
        <v>58</v>
      </c>
      <c r="D11" s="84" t="s">
        <v>225</v>
      </c>
    </row>
    <row r="12" spans="1:4" s="25" customFormat="1" ht="35.25" customHeight="1">
      <c r="A12" s="85"/>
      <c r="B12" s="85"/>
      <c r="C12" s="85"/>
      <c r="D12" s="85"/>
    </row>
    <row r="13" spans="1:4" s="25" customFormat="1" ht="15.75">
      <c r="A13" s="17">
        <v>1</v>
      </c>
      <c r="B13" s="17">
        <v>2</v>
      </c>
      <c r="C13" s="17">
        <v>3</v>
      </c>
      <c r="D13" s="17">
        <v>4</v>
      </c>
    </row>
    <row r="14" spans="1:5" s="25" customFormat="1" ht="15.75">
      <c r="A14" s="15" t="s">
        <v>59</v>
      </c>
      <c r="B14" s="15"/>
      <c r="C14" s="15"/>
      <c r="D14" s="44">
        <f>D15+D18+D22+D32+D35+D38+D49+D55+D58+D73+D78+D85</f>
        <v>197876426.35</v>
      </c>
      <c r="E14" s="58"/>
    </row>
    <row r="15" spans="1:4" s="20" customFormat="1" ht="63">
      <c r="A15" s="29" t="s">
        <v>156</v>
      </c>
      <c r="B15" s="16" t="s">
        <v>144</v>
      </c>
      <c r="C15" s="16"/>
      <c r="D15" s="45">
        <f>D16</f>
        <v>468200</v>
      </c>
    </row>
    <row r="16" spans="1:4" ht="15.75">
      <c r="A16" s="59" t="s">
        <v>102</v>
      </c>
      <c r="B16" s="61" t="s">
        <v>145</v>
      </c>
      <c r="C16" s="61"/>
      <c r="D16" s="46">
        <f>D17</f>
        <v>468200</v>
      </c>
    </row>
    <row r="17" spans="1:4" ht="15.75">
      <c r="A17" s="59" t="s">
        <v>103</v>
      </c>
      <c r="B17" s="61" t="s">
        <v>145</v>
      </c>
      <c r="C17" s="61" t="s">
        <v>104</v>
      </c>
      <c r="D17" s="46">
        <v>468200</v>
      </c>
    </row>
    <row r="18" spans="1:4" s="20" customFormat="1" ht="78.75">
      <c r="A18" s="29" t="s">
        <v>68</v>
      </c>
      <c r="B18" s="16" t="s">
        <v>158</v>
      </c>
      <c r="C18" s="16"/>
      <c r="D18" s="45">
        <f>D19</f>
        <v>820100</v>
      </c>
    </row>
    <row r="19" spans="1:4" s="20" customFormat="1" ht="33" customHeight="1">
      <c r="A19" s="59" t="s">
        <v>63</v>
      </c>
      <c r="B19" s="61" t="s">
        <v>159</v>
      </c>
      <c r="C19" s="61"/>
      <c r="D19" s="46">
        <f>D20+D21</f>
        <v>820100</v>
      </c>
    </row>
    <row r="20" spans="1:4" ht="78.75">
      <c r="A20" s="59" t="s">
        <v>64</v>
      </c>
      <c r="B20" s="61" t="s">
        <v>159</v>
      </c>
      <c r="C20" s="61" t="s">
        <v>65</v>
      </c>
      <c r="D20" s="46">
        <v>631900</v>
      </c>
    </row>
    <row r="21" spans="1:4" ht="31.5">
      <c r="A21" s="59" t="s">
        <v>69</v>
      </c>
      <c r="B21" s="61" t="s">
        <v>159</v>
      </c>
      <c r="C21" s="61" t="s">
        <v>70</v>
      </c>
      <c r="D21" s="46">
        <v>188200</v>
      </c>
    </row>
    <row r="22" spans="1:4" s="19" customFormat="1" ht="63">
      <c r="A22" s="29" t="s">
        <v>209</v>
      </c>
      <c r="B22" s="16" t="s">
        <v>120</v>
      </c>
      <c r="C22" s="16"/>
      <c r="D22" s="45">
        <f>D23+D28+D30</f>
        <v>16492500</v>
      </c>
    </row>
    <row r="23" spans="1:4" s="20" customFormat="1" ht="31.5">
      <c r="A23" s="59" t="s">
        <v>63</v>
      </c>
      <c r="B23" s="61" t="s">
        <v>118</v>
      </c>
      <c r="C23" s="61"/>
      <c r="D23" s="46">
        <f>D24+D25+D26+D27</f>
        <v>15584700</v>
      </c>
    </row>
    <row r="24" spans="1:4" ht="78.75">
      <c r="A24" s="59" t="s">
        <v>64</v>
      </c>
      <c r="B24" s="61" t="s">
        <v>118</v>
      </c>
      <c r="C24" s="61" t="s">
        <v>65</v>
      </c>
      <c r="D24" s="46">
        <v>11310400</v>
      </c>
    </row>
    <row r="25" spans="1:4" ht="31.5">
      <c r="A25" s="59" t="s">
        <v>69</v>
      </c>
      <c r="B25" s="61" t="s">
        <v>118</v>
      </c>
      <c r="C25" s="61" t="s">
        <v>70</v>
      </c>
      <c r="D25" s="46">
        <v>4266300</v>
      </c>
    </row>
    <row r="26" spans="1:4" ht="15.75" hidden="1">
      <c r="A26" s="59" t="s">
        <v>75</v>
      </c>
      <c r="B26" s="61" t="s">
        <v>118</v>
      </c>
      <c r="C26" s="61" t="s">
        <v>76</v>
      </c>
      <c r="D26" s="46"/>
    </row>
    <row r="27" spans="1:4" ht="15.75">
      <c r="A27" s="59" t="s">
        <v>71</v>
      </c>
      <c r="B27" s="61" t="s">
        <v>118</v>
      </c>
      <c r="C27" s="61" t="s">
        <v>72</v>
      </c>
      <c r="D27" s="46">
        <v>8000</v>
      </c>
    </row>
    <row r="28" spans="1:4" ht="47.25">
      <c r="A28" s="59" t="s">
        <v>77</v>
      </c>
      <c r="B28" s="61" t="s">
        <v>119</v>
      </c>
      <c r="C28" s="61"/>
      <c r="D28" s="46">
        <f>D29</f>
        <v>857800</v>
      </c>
    </row>
    <row r="29" spans="1:4" ht="78.75">
      <c r="A29" s="59" t="s">
        <v>64</v>
      </c>
      <c r="B29" s="61" t="s">
        <v>119</v>
      </c>
      <c r="C29" s="61" t="s">
        <v>65</v>
      </c>
      <c r="D29" s="46">
        <v>857800</v>
      </c>
    </row>
    <row r="30" spans="1:4" ht="15.75">
      <c r="A30" s="59" t="s">
        <v>80</v>
      </c>
      <c r="B30" s="61" t="s">
        <v>244</v>
      </c>
      <c r="C30" s="61"/>
      <c r="D30" s="46">
        <f>D31</f>
        <v>50000</v>
      </c>
    </row>
    <row r="31" spans="1:4" s="20" customFormat="1" ht="15.75">
      <c r="A31" s="59" t="s">
        <v>71</v>
      </c>
      <c r="B31" s="61" t="s">
        <v>244</v>
      </c>
      <c r="C31" s="61" t="s">
        <v>72</v>
      </c>
      <c r="D31" s="46">
        <v>50000</v>
      </c>
    </row>
    <row r="32" spans="1:4" s="20" customFormat="1" ht="78.75">
      <c r="A32" s="29" t="s">
        <v>215</v>
      </c>
      <c r="B32" s="16" t="s">
        <v>130</v>
      </c>
      <c r="C32" s="16"/>
      <c r="D32" s="45">
        <f>D33</f>
        <v>1000000</v>
      </c>
    </row>
    <row r="33" spans="1:4" ht="47.25">
      <c r="A33" s="59" t="s">
        <v>214</v>
      </c>
      <c r="B33" s="61" t="s">
        <v>213</v>
      </c>
      <c r="C33" s="61"/>
      <c r="D33" s="46">
        <f>D34</f>
        <v>1000000</v>
      </c>
    </row>
    <row r="34" spans="1:4" ht="15.75">
      <c r="A34" s="59" t="s">
        <v>71</v>
      </c>
      <c r="B34" s="61" t="s">
        <v>213</v>
      </c>
      <c r="C34" s="61" t="s">
        <v>72</v>
      </c>
      <c r="D34" s="46">
        <v>1000000</v>
      </c>
    </row>
    <row r="35" spans="1:4" s="20" customFormat="1" ht="63">
      <c r="A35" s="29" t="s">
        <v>221</v>
      </c>
      <c r="B35" s="16" t="s">
        <v>220</v>
      </c>
      <c r="C35" s="16"/>
      <c r="D35" s="45">
        <f>D36</f>
        <v>63603600</v>
      </c>
    </row>
    <row r="36" spans="1:4" ht="15.75">
      <c r="A36" s="59" t="s">
        <v>102</v>
      </c>
      <c r="B36" s="61" t="s">
        <v>219</v>
      </c>
      <c r="C36" s="61"/>
      <c r="D36" s="46">
        <f>D37</f>
        <v>63603600</v>
      </c>
    </row>
    <row r="37" spans="1:4" ht="15.75">
      <c r="A37" s="59" t="s">
        <v>103</v>
      </c>
      <c r="B37" s="61" t="s">
        <v>219</v>
      </c>
      <c r="C37" s="61" t="s">
        <v>104</v>
      </c>
      <c r="D37" s="46">
        <v>63603600</v>
      </c>
    </row>
    <row r="38" spans="1:4" s="20" customFormat="1" ht="63">
      <c r="A38" s="29" t="s">
        <v>216</v>
      </c>
      <c r="B38" s="16" t="s">
        <v>165</v>
      </c>
      <c r="C38" s="16"/>
      <c r="D38" s="45">
        <f>D39+D41+D43+D45+D47</f>
        <v>2300000</v>
      </c>
    </row>
    <row r="39" spans="1:4" s="20" customFormat="1" ht="15.75">
      <c r="A39" s="59" t="s">
        <v>102</v>
      </c>
      <c r="B39" s="61" t="s">
        <v>164</v>
      </c>
      <c r="C39" s="61"/>
      <c r="D39" s="46">
        <f>D40</f>
        <v>2000000</v>
      </c>
    </row>
    <row r="40" spans="1:4" ht="15.75">
      <c r="A40" s="59" t="s">
        <v>103</v>
      </c>
      <c r="B40" s="61" t="s">
        <v>164</v>
      </c>
      <c r="C40" s="61" t="s">
        <v>104</v>
      </c>
      <c r="D40" s="46">
        <v>2000000</v>
      </c>
    </row>
    <row r="41" spans="1:4" ht="15.75">
      <c r="A41" s="59" t="s">
        <v>218</v>
      </c>
      <c r="B41" s="61" t="s">
        <v>217</v>
      </c>
      <c r="C41" s="61"/>
      <c r="D41" s="46">
        <f>D42</f>
        <v>300000</v>
      </c>
    </row>
    <row r="42" spans="1:4" ht="31.5">
      <c r="A42" s="59" t="s">
        <v>69</v>
      </c>
      <c r="B42" s="61" t="s">
        <v>217</v>
      </c>
      <c r="C42" s="61" t="s">
        <v>70</v>
      </c>
      <c r="D42" s="46">
        <v>300000</v>
      </c>
    </row>
    <row r="43" spans="1:4" ht="78.75" hidden="1">
      <c r="A43" s="59" t="s">
        <v>256</v>
      </c>
      <c r="B43" s="70" t="s">
        <v>251</v>
      </c>
      <c r="C43" s="61"/>
      <c r="D43" s="71">
        <f>D44</f>
        <v>0</v>
      </c>
    </row>
    <row r="44" spans="1:4" ht="31.5" hidden="1">
      <c r="A44" s="59" t="s">
        <v>253</v>
      </c>
      <c r="B44" s="70" t="s">
        <v>251</v>
      </c>
      <c r="C44" s="61" t="s">
        <v>112</v>
      </c>
      <c r="D44" s="71"/>
    </row>
    <row r="45" spans="1:4" ht="31.5" hidden="1">
      <c r="A45" s="59" t="s">
        <v>254</v>
      </c>
      <c r="B45" s="70" t="s">
        <v>252</v>
      </c>
      <c r="C45" s="61"/>
      <c r="D45" s="72">
        <f>D46</f>
        <v>0</v>
      </c>
    </row>
    <row r="46" spans="1:4" ht="31.5" hidden="1">
      <c r="A46" s="59" t="s">
        <v>253</v>
      </c>
      <c r="B46" s="70" t="s">
        <v>252</v>
      </c>
      <c r="C46" s="61" t="s">
        <v>112</v>
      </c>
      <c r="D46" s="71"/>
    </row>
    <row r="47" spans="1:4" ht="31.5" hidden="1">
      <c r="A47" s="59" t="s">
        <v>255</v>
      </c>
      <c r="B47" s="70" t="s">
        <v>250</v>
      </c>
      <c r="C47" s="61"/>
      <c r="D47" s="71">
        <f>D48</f>
        <v>0</v>
      </c>
    </row>
    <row r="48" spans="1:4" ht="31.5" hidden="1">
      <c r="A48" s="59" t="s">
        <v>253</v>
      </c>
      <c r="B48" s="70" t="s">
        <v>250</v>
      </c>
      <c r="C48" s="61" t="s">
        <v>112</v>
      </c>
      <c r="D48" s="71"/>
    </row>
    <row r="49" spans="1:5" s="20" customFormat="1" ht="78.75">
      <c r="A49" s="34" t="s">
        <v>210</v>
      </c>
      <c r="B49" s="16" t="s">
        <v>122</v>
      </c>
      <c r="C49" s="16"/>
      <c r="D49" s="45">
        <f>D50+D52</f>
        <v>1770000</v>
      </c>
      <c r="E49" s="20" t="s">
        <v>109</v>
      </c>
    </row>
    <row r="50" spans="1:4" ht="47.25">
      <c r="A50" s="63" t="s">
        <v>83</v>
      </c>
      <c r="B50" s="61" t="s">
        <v>121</v>
      </c>
      <c r="C50" s="61"/>
      <c r="D50" s="46">
        <f>D51</f>
        <v>300000</v>
      </c>
    </row>
    <row r="51" spans="1:4" ht="31.5">
      <c r="A51" s="63" t="s">
        <v>69</v>
      </c>
      <c r="B51" s="61" t="s">
        <v>121</v>
      </c>
      <c r="C51" s="61" t="s">
        <v>70</v>
      </c>
      <c r="D51" s="46">
        <v>300000</v>
      </c>
    </row>
    <row r="52" spans="1:4" s="20" customFormat="1" ht="15.75">
      <c r="A52" s="59" t="s">
        <v>124</v>
      </c>
      <c r="B52" s="61" t="s">
        <v>123</v>
      </c>
      <c r="C52" s="61"/>
      <c r="D52" s="46">
        <f>D53+D54</f>
        <v>1470000</v>
      </c>
    </row>
    <row r="53" spans="1:4" ht="31.5">
      <c r="A53" s="59" t="s">
        <v>69</v>
      </c>
      <c r="B53" s="61" t="s">
        <v>123</v>
      </c>
      <c r="C53" s="61" t="s">
        <v>70</v>
      </c>
      <c r="D53" s="46">
        <v>1434200</v>
      </c>
    </row>
    <row r="54" spans="1:4" ht="15.75">
      <c r="A54" s="59" t="s">
        <v>71</v>
      </c>
      <c r="B54" s="61" t="s">
        <v>123</v>
      </c>
      <c r="C54" s="61" t="s">
        <v>72</v>
      </c>
      <c r="D54" s="46">
        <v>35800</v>
      </c>
    </row>
    <row r="55" spans="1:4" s="20" customFormat="1" ht="63">
      <c r="A55" s="29" t="s">
        <v>242</v>
      </c>
      <c r="B55" s="16" t="s">
        <v>241</v>
      </c>
      <c r="C55" s="16"/>
      <c r="D55" s="45">
        <f>D56</f>
        <v>150000</v>
      </c>
    </row>
    <row r="56" spans="1:4" ht="31.5">
      <c r="A56" s="59" t="s">
        <v>238</v>
      </c>
      <c r="B56" s="61" t="s">
        <v>237</v>
      </c>
      <c r="C56" s="61"/>
      <c r="D56" s="46">
        <f>D57</f>
        <v>150000</v>
      </c>
    </row>
    <row r="57" spans="1:4" ht="31.5">
      <c r="A57" s="59" t="s">
        <v>69</v>
      </c>
      <c r="B57" s="61" t="s">
        <v>237</v>
      </c>
      <c r="C57" s="61" t="s">
        <v>70</v>
      </c>
      <c r="D57" s="46">
        <v>150000</v>
      </c>
    </row>
    <row r="58" spans="1:4" s="20" customFormat="1" ht="78.75">
      <c r="A58" s="29" t="s">
        <v>93</v>
      </c>
      <c r="B58" s="16" t="s">
        <v>134</v>
      </c>
      <c r="C58" s="16"/>
      <c r="D58" s="45">
        <f>D59+D61+D64+D68+D71</f>
        <v>32038299.75</v>
      </c>
    </row>
    <row r="59" spans="1:4" ht="47.25">
      <c r="A59" s="59" t="s">
        <v>110</v>
      </c>
      <c r="B59" s="61" t="s">
        <v>133</v>
      </c>
      <c r="C59" s="61"/>
      <c r="D59" s="46">
        <f>D60</f>
        <v>1237700</v>
      </c>
    </row>
    <row r="60" spans="1:4" s="20" customFormat="1" ht="31.5">
      <c r="A60" s="59" t="s">
        <v>69</v>
      </c>
      <c r="B60" s="61" t="s">
        <v>133</v>
      </c>
      <c r="C60" s="61" t="s">
        <v>70</v>
      </c>
      <c r="D60" s="46">
        <v>1237700</v>
      </c>
    </row>
    <row r="61" spans="1:4" ht="15.75">
      <c r="A61" s="59" t="s">
        <v>136</v>
      </c>
      <c r="B61" s="61" t="s">
        <v>135</v>
      </c>
      <c r="C61" s="61"/>
      <c r="D61" s="46">
        <f>SUM(D62:D63)</f>
        <v>0</v>
      </c>
    </row>
    <row r="62" spans="1:4" ht="31.5">
      <c r="A62" s="59" t="s">
        <v>69</v>
      </c>
      <c r="B62" s="61" t="s">
        <v>135</v>
      </c>
      <c r="C62" s="61" t="s">
        <v>70</v>
      </c>
      <c r="D62" s="46"/>
    </row>
    <row r="63" spans="1:4" ht="15.75" hidden="1">
      <c r="A63" s="59" t="s">
        <v>71</v>
      </c>
      <c r="B63" s="61" t="s">
        <v>135</v>
      </c>
      <c r="C63" s="61" t="s">
        <v>72</v>
      </c>
      <c r="D63" s="46"/>
    </row>
    <row r="64" spans="1:4" ht="31.5">
      <c r="A64" s="59" t="s">
        <v>99</v>
      </c>
      <c r="B64" s="61" t="s">
        <v>137</v>
      </c>
      <c r="C64" s="61"/>
      <c r="D64" s="46">
        <f>D65</f>
        <v>28421499.75</v>
      </c>
    </row>
    <row r="65" spans="1:4" ht="31.5">
      <c r="A65" s="59" t="s">
        <v>69</v>
      </c>
      <c r="B65" s="61" t="s">
        <v>137</v>
      </c>
      <c r="C65" s="61" t="s">
        <v>70</v>
      </c>
      <c r="D65" s="46">
        <f>29448400-1026900.25</f>
        <v>28421499.75</v>
      </c>
    </row>
    <row r="66" spans="1:4" ht="47.25" hidden="1">
      <c r="A66" s="59" t="s">
        <v>139</v>
      </c>
      <c r="B66" s="61" t="s">
        <v>138</v>
      </c>
      <c r="C66" s="61"/>
      <c r="D66" s="46">
        <f>D67</f>
        <v>0</v>
      </c>
    </row>
    <row r="67" spans="1:4" ht="31.5" hidden="1">
      <c r="A67" s="59" t="s">
        <v>113</v>
      </c>
      <c r="B67" s="61" t="s">
        <v>138</v>
      </c>
      <c r="C67" s="61" t="s">
        <v>112</v>
      </c>
      <c r="D67" s="46"/>
    </row>
    <row r="68" spans="1:4" ht="15.75">
      <c r="A68" s="59" t="s">
        <v>146</v>
      </c>
      <c r="B68" s="61" t="s">
        <v>143</v>
      </c>
      <c r="C68" s="61"/>
      <c r="D68" s="46">
        <f>SUM(D69:D70)</f>
        <v>2279100</v>
      </c>
    </row>
    <row r="69" spans="1:4" ht="78.75">
      <c r="A69" s="59" t="s">
        <v>64</v>
      </c>
      <c r="B69" s="61" t="s">
        <v>143</v>
      </c>
      <c r="C69" s="61" t="s">
        <v>65</v>
      </c>
      <c r="D69" s="46">
        <v>873500</v>
      </c>
    </row>
    <row r="70" spans="1:4" ht="31.5">
      <c r="A70" s="59" t="s">
        <v>69</v>
      </c>
      <c r="B70" s="61" t="s">
        <v>143</v>
      </c>
      <c r="C70" s="61" t="s">
        <v>70</v>
      </c>
      <c r="D70" s="46">
        <v>1405600</v>
      </c>
    </row>
    <row r="71" spans="1:4" ht="31.5">
      <c r="A71" s="59" t="s">
        <v>169</v>
      </c>
      <c r="B71" s="61" t="s">
        <v>276</v>
      </c>
      <c r="C71" s="61"/>
      <c r="D71" s="46">
        <f>D72</f>
        <v>100000</v>
      </c>
    </row>
    <row r="72" spans="1:4" ht="31.5">
      <c r="A72" s="59" t="s">
        <v>69</v>
      </c>
      <c r="B72" s="61" t="s">
        <v>276</v>
      </c>
      <c r="C72" s="61" t="s">
        <v>70</v>
      </c>
      <c r="D72" s="46">
        <v>100000</v>
      </c>
    </row>
    <row r="73" spans="1:5" s="20" customFormat="1" ht="63">
      <c r="A73" s="29" t="s">
        <v>212</v>
      </c>
      <c r="B73" s="16" t="s">
        <v>129</v>
      </c>
      <c r="C73" s="16"/>
      <c r="D73" s="45">
        <f>D74+D76</f>
        <v>58174921.59</v>
      </c>
      <c r="E73" s="20" t="s">
        <v>96</v>
      </c>
    </row>
    <row r="74" spans="1:4" ht="15.75">
      <c r="A74" s="59" t="s">
        <v>86</v>
      </c>
      <c r="B74" s="61" t="s">
        <v>128</v>
      </c>
      <c r="C74" s="61"/>
      <c r="D74" s="46">
        <f>D75</f>
        <v>43212500</v>
      </c>
    </row>
    <row r="75" spans="1:5" ht="31.5">
      <c r="A75" s="59" t="s">
        <v>69</v>
      </c>
      <c r="B75" s="61" t="s">
        <v>128</v>
      </c>
      <c r="C75" s="61" t="s">
        <v>70</v>
      </c>
      <c r="D75" s="46">
        <v>43212500</v>
      </c>
      <c r="E75" s="22" t="s">
        <v>116</v>
      </c>
    </row>
    <row r="76" spans="1:4" ht="47.25">
      <c r="A76" s="59" t="s">
        <v>249</v>
      </c>
      <c r="B76" s="61" t="s">
        <v>248</v>
      </c>
      <c r="C76" s="61"/>
      <c r="D76" s="46">
        <f>D77</f>
        <v>14962421.59</v>
      </c>
    </row>
    <row r="77" spans="1:4" ht="31.5">
      <c r="A77" s="59" t="s">
        <v>69</v>
      </c>
      <c r="B77" s="61" t="s">
        <v>248</v>
      </c>
      <c r="C77" s="61" t="s">
        <v>70</v>
      </c>
      <c r="D77" s="46">
        <v>14962421.59</v>
      </c>
    </row>
    <row r="78" spans="1:4" s="20" customFormat="1" ht="78.75">
      <c r="A78" s="29" t="s">
        <v>294</v>
      </c>
      <c r="B78" s="16" t="s">
        <v>259</v>
      </c>
      <c r="C78" s="16"/>
      <c r="D78" s="45">
        <f>D79+D81+D83</f>
        <v>20538005.01</v>
      </c>
    </row>
    <row r="79" spans="1:4" ht="31.5">
      <c r="A79" s="59" t="s">
        <v>260</v>
      </c>
      <c r="B79" s="61" t="s">
        <v>261</v>
      </c>
      <c r="C79" s="61"/>
      <c r="D79" s="46">
        <f>D80</f>
        <v>20538005.01</v>
      </c>
    </row>
    <row r="80" spans="1:4" ht="31.5">
      <c r="A80" s="59" t="s">
        <v>69</v>
      </c>
      <c r="B80" s="61" t="s">
        <v>261</v>
      </c>
      <c r="C80" s="61" t="s">
        <v>70</v>
      </c>
      <c r="D80" s="46">
        <f>19120882.66+390222.1+1026900.25</f>
        <v>20538005.01</v>
      </c>
    </row>
    <row r="81" spans="1:4" ht="63" hidden="1">
      <c r="A81" s="59" t="s">
        <v>264</v>
      </c>
      <c r="B81" s="61" t="s">
        <v>262</v>
      </c>
      <c r="C81" s="61"/>
      <c r="D81" s="46">
        <f>D82</f>
        <v>0</v>
      </c>
    </row>
    <row r="82" spans="1:4" ht="31.5" hidden="1">
      <c r="A82" s="59" t="s">
        <v>69</v>
      </c>
      <c r="B82" s="61" t="s">
        <v>262</v>
      </c>
      <c r="C82" s="61" t="s">
        <v>70</v>
      </c>
      <c r="D82" s="46"/>
    </row>
    <row r="83" spans="1:4" ht="94.5" hidden="1">
      <c r="A83" s="59" t="s">
        <v>265</v>
      </c>
      <c r="B83" s="61" t="s">
        <v>263</v>
      </c>
      <c r="C83" s="61"/>
      <c r="D83" s="46">
        <f>D84</f>
        <v>0</v>
      </c>
    </row>
    <row r="84" spans="1:4" ht="31.5" hidden="1">
      <c r="A84" s="59" t="s">
        <v>69</v>
      </c>
      <c r="B84" s="61" t="s">
        <v>263</v>
      </c>
      <c r="C84" s="61" t="s">
        <v>70</v>
      </c>
      <c r="D84" s="46"/>
    </row>
    <row r="85" spans="1:4" s="20" customFormat="1" ht="47.25">
      <c r="A85" s="29" t="s">
        <v>211</v>
      </c>
      <c r="B85" s="16" t="s">
        <v>208</v>
      </c>
      <c r="C85" s="16"/>
      <c r="D85" s="45">
        <f>D86</f>
        <v>520800</v>
      </c>
    </row>
    <row r="86" spans="1:4" ht="31.5">
      <c r="A86" s="59" t="s">
        <v>155</v>
      </c>
      <c r="B86" s="61" t="s">
        <v>207</v>
      </c>
      <c r="C86" s="61"/>
      <c r="D86" s="46">
        <f>D87</f>
        <v>520800</v>
      </c>
    </row>
    <row r="87" spans="1:4" ht="31.5">
      <c r="A87" s="59" t="s">
        <v>69</v>
      </c>
      <c r="B87" s="61" t="s">
        <v>207</v>
      </c>
      <c r="C87" s="61" t="s">
        <v>70</v>
      </c>
      <c r="D87" s="46">
        <v>520800</v>
      </c>
    </row>
  </sheetData>
  <sheetProtection/>
  <mergeCells count="14">
    <mergeCell ref="A7:D7"/>
    <mergeCell ref="A8:D8"/>
    <mergeCell ref="A9:D9"/>
    <mergeCell ref="A10:D10"/>
    <mergeCell ref="A11:A12"/>
    <mergeCell ref="B11:B12"/>
    <mergeCell ref="C11:C12"/>
    <mergeCell ref="D11:D12"/>
    <mergeCell ref="A1:D1"/>
    <mergeCell ref="A2:D2"/>
    <mergeCell ref="A3:D3"/>
    <mergeCell ref="A4:D4"/>
    <mergeCell ref="A5:D5"/>
    <mergeCell ref="A6:D6"/>
  </mergeCells>
  <printOptions/>
  <pageMargins left="0.8267716535433072" right="0.4330708661417323" top="0.2755905511811024" bottom="0.3937007874015748" header="0.2755905511811024" footer="0.5118110236220472"/>
  <pageSetup fitToHeight="3" fitToWidth="1" horizontalDpi="600" verticalDpi="600" orientation="portrait" paperSize="9" scale="90" r:id="rId1"/>
  <rowBreaks count="2" manualBreakCount="2">
    <brk id="27" max="7" man="1"/>
    <brk id="7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9"/>
  <sheetViews>
    <sheetView view="pageBreakPreview" zoomScale="80" zoomScaleNormal="90" zoomScaleSheetLayoutView="80" zoomScalePageLayoutView="0" workbookViewId="0" topLeftCell="A1">
      <selection activeCell="C16" sqref="C16"/>
    </sheetView>
  </sheetViews>
  <sheetFormatPr defaultColWidth="9.140625" defaultRowHeight="15"/>
  <cols>
    <col min="1" max="1" width="55.7109375" style="25" customWidth="1"/>
    <col min="2" max="2" width="16.57421875" style="22" customWidth="1"/>
    <col min="3" max="3" width="8.28125" style="22" customWidth="1"/>
    <col min="4" max="4" width="16.28125" style="22" customWidth="1"/>
    <col min="5" max="5" width="15.140625" style="22" customWidth="1"/>
    <col min="6" max="8" width="9.57421875" style="22" customWidth="1"/>
    <col min="9" max="16384" width="9.140625" style="22" customWidth="1"/>
  </cols>
  <sheetData>
    <row r="1" spans="1:5" s="32" customFormat="1" ht="18.75">
      <c r="A1" s="80" t="s">
        <v>245</v>
      </c>
      <c r="B1" s="80"/>
      <c r="C1" s="80"/>
      <c r="D1" s="80"/>
      <c r="E1" s="80"/>
    </row>
    <row r="2" spans="1:5" s="32" customFormat="1" ht="18.75" customHeight="1">
      <c r="A2" s="80" t="s">
        <v>2</v>
      </c>
      <c r="B2" s="80"/>
      <c r="C2" s="80"/>
      <c r="D2" s="80"/>
      <c r="E2" s="80"/>
    </row>
    <row r="3" spans="1:5" s="32" customFormat="1" ht="18.75" customHeight="1">
      <c r="A3" s="80" t="s">
        <v>3</v>
      </c>
      <c r="B3" s="80"/>
      <c r="C3" s="80"/>
      <c r="D3" s="80"/>
      <c r="E3" s="80"/>
    </row>
    <row r="4" spans="1:5" s="32" customFormat="1" ht="18.75">
      <c r="A4" s="80" t="str">
        <f>'Прил.5 по цел.ст.'!A4:D4</f>
        <v>от 23 декабря 2022 года № 196</v>
      </c>
      <c r="B4" s="80"/>
      <c r="C4" s="80"/>
      <c r="D4" s="80"/>
      <c r="E4" s="80"/>
    </row>
    <row r="5" spans="1:5" s="32" customFormat="1" ht="18.75" customHeight="1">
      <c r="A5" s="80" t="s">
        <v>4</v>
      </c>
      <c r="B5" s="80"/>
      <c r="C5" s="80"/>
      <c r="D5" s="80"/>
      <c r="E5" s="80"/>
    </row>
    <row r="6" spans="1:5" s="32" customFormat="1" ht="18.75" customHeight="1">
      <c r="A6" s="80" t="s">
        <v>3</v>
      </c>
      <c r="B6" s="80"/>
      <c r="C6" s="80"/>
      <c r="D6" s="80"/>
      <c r="E6" s="80"/>
    </row>
    <row r="7" spans="1:5" s="32" customFormat="1" ht="18.75" customHeight="1">
      <c r="A7" s="80" t="str">
        <f>'Прил.5 по цел.ст.'!A7:D7</f>
        <v>на 2023 год и плановый период 2024 и 2025 годов»</v>
      </c>
      <c r="B7" s="80"/>
      <c r="C7" s="80"/>
      <c r="D7" s="80"/>
      <c r="E7" s="80"/>
    </row>
    <row r="8" spans="1:5" ht="18.75">
      <c r="A8" s="81"/>
      <c r="B8" s="81"/>
      <c r="C8" s="81"/>
      <c r="D8" s="81"/>
      <c r="E8" s="81"/>
    </row>
    <row r="9" spans="1:6" ht="102.75" customHeight="1">
      <c r="A9" s="82" t="s">
        <v>277</v>
      </c>
      <c r="B9" s="82"/>
      <c r="C9" s="82"/>
      <c r="D9" s="82"/>
      <c r="E9" s="82"/>
      <c r="F9" s="13"/>
    </row>
    <row r="10" spans="1:5" s="25" customFormat="1" ht="15.75">
      <c r="A10" s="83"/>
      <c r="B10" s="83"/>
      <c r="C10" s="83"/>
      <c r="D10" s="83"/>
      <c r="E10" s="83"/>
    </row>
    <row r="11" spans="1:5" s="25" customFormat="1" ht="15" customHeight="1">
      <c r="A11" s="84" t="s">
        <v>55</v>
      </c>
      <c r="B11" s="84" t="s">
        <v>57</v>
      </c>
      <c r="C11" s="84" t="s">
        <v>58</v>
      </c>
      <c r="D11" s="87" t="s">
        <v>225</v>
      </c>
      <c r="E11" s="87"/>
    </row>
    <row r="12" spans="1:5" s="25" customFormat="1" ht="15.75">
      <c r="A12" s="85"/>
      <c r="B12" s="85"/>
      <c r="C12" s="85"/>
      <c r="D12" s="18" t="s">
        <v>234</v>
      </c>
      <c r="E12" s="18" t="s">
        <v>271</v>
      </c>
    </row>
    <row r="13" spans="1:5" s="25" customFormat="1" ht="15.75">
      <c r="A13" s="17">
        <v>1</v>
      </c>
      <c r="B13" s="17">
        <v>2</v>
      </c>
      <c r="C13" s="17">
        <v>3</v>
      </c>
      <c r="D13" s="17">
        <v>4</v>
      </c>
      <c r="E13" s="17">
        <v>5</v>
      </c>
    </row>
    <row r="14" spans="1:5" s="25" customFormat="1" ht="15.75">
      <c r="A14" s="15" t="s">
        <v>59</v>
      </c>
      <c r="B14" s="15"/>
      <c r="C14" s="15"/>
      <c r="D14" s="44">
        <f>D15+D18+D22+D32+D35+D38+D49+D55+D58+D73+D78+D85+D88</f>
        <v>165630600</v>
      </c>
      <c r="E14" s="44">
        <f>E15+E18+E22+E32+E35+E38+E49+E55+E58+E73+E78+E85+E88</f>
        <v>167987400</v>
      </c>
    </row>
    <row r="15" spans="1:5" s="20" customFormat="1" ht="78.75">
      <c r="A15" s="29" t="s">
        <v>156</v>
      </c>
      <c r="B15" s="16" t="s">
        <v>144</v>
      </c>
      <c r="C15" s="16"/>
      <c r="D15" s="45">
        <f>D16</f>
        <v>468200</v>
      </c>
      <c r="E15" s="45">
        <f>E16</f>
        <v>468200</v>
      </c>
    </row>
    <row r="16" spans="1:5" ht="15.75">
      <c r="A16" s="59" t="s">
        <v>102</v>
      </c>
      <c r="B16" s="61" t="s">
        <v>145</v>
      </c>
      <c r="C16" s="61"/>
      <c r="D16" s="46">
        <f>D17</f>
        <v>468200</v>
      </c>
      <c r="E16" s="46">
        <f>E17</f>
        <v>468200</v>
      </c>
    </row>
    <row r="17" spans="1:5" ht="15.75">
      <c r="A17" s="59" t="s">
        <v>103</v>
      </c>
      <c r="B17" s="61" t="s">
        <v>145</v>
      </c>
      <c r="C17" s="61" t="s">
        <v>104</v>
      </c>
      <c r="D17" s="46">
        <v>468200</v>
      </c>
      <c r="E17" s="46">
        <v>468200</v>
      </c>
    </row>
    <row r="18" spans="1:5" s="20" customFormat="1" ht="78.75">
      <c r="A18" s="29" t="s">
        <v>68</v>
      </c>
      <c r="B18" s="16" t="s">
        <v>158</v>
      </c>
      <c r="C18" s="16"/>
      <c r="D18" s="45">
        <f>D19</f>
        <v>820100</v>
      </c>
      <c r="E18" s="45">
        <f>E19</f>
        <v>820100</v>
      </c>
    </row>
    <row r="19" spans="1:5" ht="31.5">
      <c r="A19" s="59" t="s">
        <v>63</v>
      </c>
      <c r="B19" s="61" t="s">
        <v>159</v>
      </c>
      <c r="C19" s="61"/>
      <c r="D19" s="46">
        <f>D20+D21</f>
        <v>820100</v>
      </c>
      <c r="E19" s="46">
        <f>E20+E21</f>
        <v>820100</v>
      </c>
    </row>
    <row r="20" spans="1:5" ht="78.75">
      <c r="A20" s="59" t="s">
        <v>64</v>
      </c>
      <c r="B20" s="61" t="s">
        <v>159</v>
      </c>
      <c r="C20" s="61" t="s">
        <v>65</v>
      </c>
      <c r="D20" s="46">
        <v>631900</v>
      </c>
      <c r="E20" s="46">
        <v>631900</v>
      </c>
    </row>
    <row r="21" spans="1:5" s="20" customFormat="1" ht="31.5">
      <c r="A21" s="59" t="s">
        <v>69</v>
      </c>
      <c r="B21" s="61" t="s">
        <v>159</v>
      </c>
      <c r="C21" s="61" t="s">
        <v>70</v>
      </c>
      <c r="D21" s="46">
        <v>188200</v>
      </c>
      <c r="E21" s="46">
        <v>188200</v>
      </c>
    </row>
    <row r="22" spans="1:5" s="20" customFormat="1" ht="63">
      <c r="A22" s="29" t="s">
        <v>209</v>
      </c>
      <c r="B22" s="16" t="s">
        <v>120</v>
      </c>
      <c r="C22" s="16"/>
      <c r="D22" s="45">
        <f>D23+D28+D30</f>
        <v>16508100</v>
      </c>
      <c r="E22" s="45">
        <f>E23+E28+E30</f>
        <v>16524300</v>
      </c>
    </row>
    <row r="23" spans="1:5" ht="31.5">
      <c r="A23" s="59" t="s">
        <v>63</v>
      </c>
      <c r="B23" s="61" t="s">
        <v>118</v>
      </c>
      <c r="C23" s="61"/>
      <c r="D23" s="46">
        <f>D24+D25+D26+D27</f>
        <v>15600300</v>
      </c>
      <c r="E23" s="46">
        <f>E24+E25+E26+E27</f>
        <v>15616500</v>
      </c>
    </row>
    <row r="24" spans="1:5" ht="78.75">
      <c r="A24" s="59" t="s">
        <v>64</v>
      </c>
      <c r="B24" s="61" t="s">
        <v>118</v>
      </c>
      <c r="C24" s="61" t="s">
        <v>65</v>
      </c>
      <c r="D24" s="46">
        <v>11310400</v>
      </c>
      <c r="E24" s="46">
        <v>11310400</v>
      </c>
    </row>
    <row r="25" spans="1:5" s="19" customFormat="1" ht="31.5">
      <c r="A25" s="59" t="s">
        <v>69</v>
      </c>
      <c r="B25" s="61" t="s">
        <v>118</v>
      </c>
      <c r="C25" s="61" t="s">
        <v>70</v>
      </c>
      <c r="D25" s="46">
        <f>4203400+78500</f>
        <v>4281900</v>
      </c>
      <c r="E25" s="46">
        <f>4219600+78500</f>
        <v>4298100</v>
      </c>
    </row>
    <row r="26" spans="1:5" s="25" customFormat="1" ht="15.75">
      <c r="A26" s="59" t="s">
        <v>75</v>
      </c>
      <c r="B26" s="61" t="s">
        <v>118</v>
      </c>
      <c r="C26" s="61" t="s">
        <v>76</v>
      </c>
      <c r="D26" s="46"/>
      <c r="E26" s="46"/>
    </row>
    <row r="27" spans="1:5" s="19" customFormat="1" ht="15.75">
      <c r="A27" s="59" t="s">
        <v>71</v>
      </c>
      <c r="B27" s="61" t="s">
        <v>118</v>
      </c>
      <c r="C27" s="61" t="s">
        <v>72</v>
      </c>
      <c r="D27" s="46">
        <v>8000</v>
      </c>
      <c r="E27" s="46">
        <v>8000</v>
      </c>
    </row>
    <row r="28" spans="1:5" s="20" customFormat="1" ht="47.25">
      <c r="A28" s="59" t="s">
        <v>77</v>
      </c>
      <c r="B28" s="61" t="s">
        <v>119</v>
      </c>
      <c r="C28" s="61"/>
      <c r="D28" s="46">
        <f>D29</f>
        <v>857800</v>
      </c>
      <c r="E28" s="46">
        <f>E29</f>
        <v>857800</v>
      </c>
    </row>
    <row r="29" spans="1:5" ht="78.75">
      <c r="A29" s="59" t="s">
        <v>64</v>
      </c>
      <c r="B29" s="61" t="s">
        <v>119</v>
      </c>
      <c r="C29" s="61" t="s">
        <v>65</v>
      </c>
      <c r="D29" s="46">
        <v>857800</v>
      </c>
      <c r="E29" s="46">
        <v>857800</v>
      </c>
    </row>
    <row r="30" spans="1:5" ht="15.75">
      <c r="A30" s="59" t="s">
        <v>80</v>
      </c>
      <c r="B30" s="61" t="s">
        <v>244</v>
      </c>
      <c r="C30" s="61"/>
      <c r="D30" s="46">
        <f>D31</f>
        <v>50000</v>
      </c>
      <c r="E30" s="46">
        <f>E31</f>
        <v>50000</v>
      </c>
    </row>
    <row r="31" spans="1:5" ht="15.75">
      <c r="A31" s="59" t="s">
        <v>71</v>
      </c>
      <c r="B31" s="61" t="s">
        <v>244</v>
      </c>
      <c r="C31" s="61" t="s">
        <v>72</v>
      </c>
      <c r="D31" s="46">
        <v>50000</v>
      </c>
      <c r="E31" s="46">
        <v>50000</v>
      </c>
    </row>
    <row r="32" spans="1:5" ht="78.75">
      <c r="A32" s="29" t="s">
        <v>215</v>
      </c>
      <c r="B32" s="16" t="s">
        <v>130</v>
      </c>
      <c r="C32" s="16"/>
      <c r="D32" s="45">
        <f>D33</f>
        <v>1000000</v>
      </c>
      <c r="E32" s="45">
        <f>E33</f>
        <v>1000000</v>
      </c>
    </row>
    <row r="33" spans="1:5" ht="47.25">
      <c r="A33" s="59" t="s">
        <v>214</v>
      </c>
      <c r="B33" s="61" t="s">
        <v>213</v>
      </c>
      <c r="C33" s="61"/>
      <c r="D33" s="46">
        <f>D34</f>
        <v>1000000</v>
      </c>
      <c r="E33" s="46">
        <f>E34</f>
        <v>1000000</v>
      </c>
    </row>
    <row r="34" spans="1:5" s="20" customFormat="1" ht="15.75">
      <c r="A34" s="59" t="s">
        <v>71</v>
      </c>
      <c r="B34" s="61" t="s">
        <v>213</v>
      </c>
      <c r="C34" s="61" t="s">
        <v>72</v>
      </c>
      <c r="D34" s="46">
        <v>1000000</v>
      </c>
      <c r="E34" s="46">
        <v>1000000</v>
      </c>
    </row>
    <row r="35" spans="1:5" s="20" customFormat="1" ht="63">
      <c r="A35" s="29" t="s">
        <v>221</v>
      </c>
      <c r="B35" s="16" t="s">
        <v>220</v>
      </c>
      <c r="C35" s="16"/>
      <c r="D35" s="45">
        <f>D36</f>
        <v>63603600</v>
      </c>
      <c r="E35" s="45">
        <f>E36</f>
        <v>63603600</v>
      </c>
    </row>
    <row r="36" spans="1:5" ht="15.75">
      <c r="A36" s="59" t="s">
        <v>102</v>
      </c>
      <c r="B36" s="61" t="s">
        <v>219</v>
      </c>
      <c r="C36" s="61"/>
      <c r="D36" s="46">
        <f>D37</f>
        <v>63603600</v>
      </c>
      <c r="E36" s="46">
        <f>E37</f>
        <v>63603600</v>
      </c>
    </row>
    <row r="37" spans="1:5" ht="15.75">
      <c r="A37" s="59" t="s">
        <v>103</v>
      </c>
      <c r="B37" s="61" t="s">
        <v>219</v>
      </c>
      <c r="C37" s="61" t="s">
        <v>104</v>
      </c>
      <c r="D37" s="46">
        <v>63603600</v>
      </c>
      <c r="E37" s="46">
        <v>63603600</v>
      </c>
    </row>
    <row r="38" spans="1:5" s="20" customFormat="1" ht="63">
      <c r="A38" s="29" t="s">
        <v>216</v>
      </c>
      <c r="B38" s="16" t="s">
        <v>165</v>
      </c>
      <c r="C38" s="16"/>
      <c r="D38" s="45">
        <f>D39+D41+D43+D45+D47</f>
        <v>2300000</v>
      </c>
      <c r="E38" s="45">
        <f>E39+E41+E43+E45+E47</f>
        <v>2300000</v>
      </c>
    </row>
    <row r="39" spans="1:5" ht="15.75">
      <c r="A39" s="59" t="s">
        <v>102</v>
      </c>
      <c r="B39" s="61" t="s">
        <v>164</v>
      </c>
      <c r="C39" s="61"/>
      <c r="D39" s="46">
        <f>D40</f>
        <v>2000000</v>
      </c>
      <c r="E39" s="46">
        <f>E40</f>
        <v>2000000</v>
      </c>
    </row>
    <row r="40" spans="1:5" ht="15.75">
      <c r="A40" s="59" t="s">
        <v>103</v>
      </c>
      <c r="B40" s="61" t="s">
        <v>164</v>
      </c>
      <c r="C40" s="61" t="s">
        <v>104</v>
      </c>
      <c r="D40" s="46">
        <v>2000000</v>
      </c>
      <c r="E40" s="46">
        <v>2000000</v>
      </c>
    </row>
    <row r="41" spans="1:5" s="20" customFormat="1" ht="15.75">
      <c r="A41" s="59" t="s">
        <v>218</v>
      </c>
      <c r="B41" s="61" t="s">
        <v>217</v>
      </c>
      <c r="C41" s="61"/>
      <c r="D41" s="46">
        <f>D42</f>
        <v>300000</v>
      </c>
      <c r="E41" s="46">
        <f>E42</f>
        <v>300000</v>
      </c>
    </row>
    <row r="42" spans="1:5" s="20" customFormat="1" ht="31.5">
      <c r="A42" s="59" t="s">
        <v>69</v>
      </c>
      <c r="B42" s="61" t="s">
        <v>217</v>
      </c>
      <c r="C42" s="61" t="s">
        <v>70</v>
      </c>
      <c r="D42" s="46">
        <v>300000</v>
      </c>
      <c r="E42" s="46">
        <v>300000</v>
      </c>
    </row>
    <row r="43" spans="1:5" ht="94.5" hidden="1">
      <c r="A43" s="59" t="s">
        <v>256</v>
      </c>
      <c r="B43" s="70" t="s">
        <v>251</v>
      </c>
      <c r="C43" s="61"/>
      <c r="D43" s="71">
        <f>D44</f>
        <v>0</v>
      </c>
      <c r="E43" s="71">
        <f>E44</f>
        <v>0</v>
      </c>
    </row>
    <row r="44" spans="1:5" ht="31.5" hidden="1">
      <c r="A44" s="59" t="s">
        <v>253</v>
      </c>
      <c r="B44" s="70" t="s">
        <v>251</v>
      </c>
      <c r="C44" s="61" t="s">
        <v>112</v>
      </c>
      <c r="D44" s="71"/>
      <c r="E44" s="71"/>
    </row>
    <row r="45" spans="1:5" ht="47.25" hidden="1">
      <c r="A45" s="59" t="s">
        <v>254</v>
      </c>
      <c r="B45" s="70" t="s">
        <v>252</v>
      </c>
      <c r="C45" s="61"/>
      <c r="D45" s="72">
        <f>D46</f>
        <v>0</v>
      </c>
      <c r="E45" s="72">
        <f>E46</f>
        <v>0</v>
      </c>
    </row>
    <row r="46" spans="1:5" s="20" customFormat="1" ht="31.5" hidden="1">
      <c r="A46" s="59" t="s">
        <v>253</v>
      </c>
      <c r="B46" s="70" t="s">
        <v>252</v>
      </c>
      <c r="C46" s="61" t="s">
        <v>112</v>
      </c>
      <c r="D46" s="71"/>
      <c r="E46" s="71"/>
    </row>
    <row r="47" spans="1:5" ht="31.5" hidden="1">
      <c r="A47" s="59" t="s">
        <v>255</v>
      </c>
      <c r="B47" s="70" t="s">
        <v>250</v>
      </c>
      <c r="C47" s="61"/>
      <c r="D47" s="71">
        <f>D48</f>
        <v>0</v>
      </c>
      <c r="E47" s="71">
        <f>E48</f>
        <v>0</v>
      </c>
    </row>
    <row r="48" spans="1:5" ht="31.5" hidden="1">
      <c r="A48" s="59" t="s">
        <v>253</v>
      </c>
      <c r="B48" s="70" t="s">
        <v>250</v>
      </c>
      <c r="C48" s="61" t="s">
        <v>112</v>
      </c>
      <c r="D48" s="71"/>
      <c r="E48" s="71"/>
    </row>
    <row r="49" spans="1:5" s="20" customFormat="1" ht="78.75">
      <c r="A49" s="34" t="s">
        <v>210</v>
      </c>
      <c r="B49" s="16" t="s">
        <v>122</v>
      </c>
      <c r="C49" s="16"/>
      <c r="D49" s="45">
        <f>D50+D52</f>
        <v>1792000</v>
      </c>
      <c r="E49" s="45">
        <f>E50+E52</f>
        <v>1815000</v>
      </c>
    </row>
    <row r="50" spans="1:5" ht="47.25">
      <c r="A50" s="63" t="s">
        <v>83</v>
      </c>
      <c r="B50" s="61" t="s">
        <v>121</v>
      </c>
      <c r="C50" s="61"/>
      <c r="D50" s="46">
        <f>D51</f>
        <v>300000</v>
      </c>
      <c r="E50" s="46">
        <f>E51</f>
        <v>300000</v>
      </c>
    </row>
    <row r="51" spans="1:5" s="20" customFormat="1" ht="31.5">
      <c r="A51" s="63" t="s">
        <v>69</v>
      </c>
      <c r="B51" s="61" t="s">
        <v>121</v>
      </c>
      <c r="C51" s="61" t="s">
        <v>70</v>
      </c>
      <c r="D51" s="46">
        <v>300000</v>
      </c>
      <c r="E51" s="46">
        <v>300000</v>
      </c>
    </row>
    <row r="52" spans="1:5" ht="15.75">
      <c r="A52" s="59" t="s">
        <v>124</v>
      </c>
      <c r="B52" s="61" t="s">
        <v>123</v>
      </c>
      <c r="C52" s="61"/>
      <c r="D52" s="46">
        <f>D53+D54</f>
        <v>1492000</v>
      </c>
      <c r="E52" s="46">
        <f>E53+E54</f>
        <v>1515000</v>
      </c>
    </row>
    <row r="53" spans="1:5" s="20" customFormat="1" ht="31.5">
      <c r="A53" s="59" t="s">
        <v>69</v>
      </c>
      <c r="B53" s="61" t="s">
        <v>123</v>
      </c>
      <c r="C53" s="61" t="s">
        <v>70</v>
      </c>
      <c r="D53" s="46">
        <v>1456200</v>
      </c>
      <c r="E53" s="46">
        <v>1479200</v>
      </c>
    </row>
    <row r="54" spans="1:5" ht="15.75">
      <c r="A54" s="59" t="s">
        <v>71</v>
      </c>
      <c r="B54" s="61" t="s">
        <v>123</v>
      </c>
      <c r="C54" s="61" t="s">
        <v>72</v>
      </c>
      <c r="D54" s="46">
        <v>35800</v>
      </c>
      <c r="E54" s="46">
        <v>35800</v>
      </c>
    </row>
    <row r="55" spans="1:5" ht="63">
      <c r="A55" s="29" t="s">
        <v>242</v>
      </c>
      <c r="B55" s="16" t="s">
        <v>241</v>
      </c>
      <c r="C55" s="16"/>
      <c r="D55" s="45">
        <f>D56</f>
        <v>0</v>
      </c>
      <c r="E55" s="45">
        <f>E56</f>
        <v>0</v>
      </c>
    </row>
    <row r="56" spans="1:5" ht="31.5">
      <c r="A56" s="59" t="s">
        <v>238</v>
      </c>
      <c r="B56" s="61" t="s">
        <v>237</v>
      </c>
      <c r="C56" s="61"/>
      <c r="D56" s="46">
        <f>D57</f>
        <v>0</v>
      </c>
      <c r="E56" s="46">
        <f>E57</f>
        <v>0</v>
      </c>
    </row>
    <row r="57" spans="1:5" ht="31.5">
      <c r="A57" s="59" t="s">
        <v>69</v>
      </c>
      <c r="B57" s="61" t="s">
        <v>237</v>
      </c>
      <c r="C57" s="61" t="s">
        <v>70</v>
      </c>
      <c r="D57" s="46"/>
      <c r="E57" s="46"/>
    </row>
    <row r="58" spans="1:5" ht="78.75">
      <c r="A58" s="29" t="s">
        <v>93</v>
      </c>
      <c r="B58" s="16" t="s">
        <v>134</v>
      </c>
      <c r="C58" s="16"/>
      <c r="D58" s="45">
        <f>D59+D61+D64+D68+D71</f>
        <v>33717200</v>
      </c>
      <c r="E58" s="45">
        <f>E59+E61+E64+E68+E71</f>
        <v>34398200</v>
      </c>
    </row>
    <row r="59" spans="1:5" ht="47.25">
      <c r="A59" s="59" t="s">
        <v>110</v>
      </c>
      <c r="B59" s="61" t="s">
        <v>133</v>
      </c>
      <c r="C59" s="61"/>
      <c r="D59" s="46">
        <f>D60</f>
        <v>1237700</v>
      </c>
      <c r="E59" s="46">
        <f>E60</f>
        <v>1237700</v>
      </c>
    </row>
    <row r="60" spans="1:5" ht="31.5">
      <c r="A60" s="59" t="s">
        <v>69</v>
      </c>
      <c r="B60" s="61" t="s">
        <v>133</v>
      </c>
      <c r="C60" s="61" t="s">
        <v>70</v>
      </c>
      <c r="D60" s="46">
        <v>1237700</v>
      </c>
      <c r="E60" s="46">
        <v>1237700</v>
      </c>
    </row>
    <row r="61" spans="1:5" ht="15.75">
      <c r="A61" s="59" t="s">
        <v>136</v>
      </c>
      <c r="B61" s="61" t="s">
        <v>135</v>
      </c>
      <c r="C61" s="61"/>
      <c r="D61" s="46">
        <f>SUM(D62:D63)</f>
        <v>0</v>
      </c>
      <c r="E61" s="46">
        <f>SUM(E62:E63)</f>
        <v>0</v>
      </c>
    </row>
    <row r="62" spans="1:5" ht="31.5">
      <c r="A62" s="59" t="s">
        <v>69</v>
      </c>
      <c r="B62" s="61" t="s">
        <v>135</v>
      </c>
      <c r="C62" s="61" t="s">
        <v>70</v>
      </c>
      <c r="D62" s="46"/>
      <c r="E62" s="46"/>
    </row>
    <row r="63" spans="1:5" ht="15.75">
      <c r="A63" s="59" t="s">
        <v>71</v>
      </c>
      <c r="B63" s="61" t="s">
        <v>135</v>
      </c>
      <c r="C63" s="61" t="s">
        <v>72</v>
      </c>
      <c r="D63" s="46"/>
      <c r="E63" s="46"/>
    </row>
    <row r="64" spans="1:5" s="20" customFormat="1" ht="31.5">
      <c r="A64" s="59" t="s">
        <v>99</v>
      </c>
      <c r="B64" s="61" t="s">
        <v>137</v>
      </c>
      <c r="C64" s="61"/>
      <c r="D64" s="46">
        <f>D65</f>
        <v>30100400</v>
      </c>
      <c r="E64" s="46">
        <f>E65</f>
        <v>30781400</v>
      </c>
    </row>
    <row r="65" spans="1:5" ht="31.5">
      <c r="A65" s="59" t="s">
        <v>69</v>
      </c>
      <c r="B65" s="61" t="s">
        <v>137</v>
      </c>
      <c r="C65" s="61" t="s">
        <v>70</v>
      </c>
      <c r="D65" s="46">
        <v>30100400</v>
      </c>
      <c r="E65" s="46">
        <v>30781400</v>
      </c>
    </row>
    <row r="66" spans="1:5" ht="47.25">
      <c r="A66" s="59" t="s">
        <v>139</v>
      </c>
      <c r="B66" s="61" t="s">
        <v>138</v>
      </c>
      <c r="C66" s="61"/>
      <c r="D66" s="46">
        <f>D67</f>
        <v>0</v>
      </c>
      <c r="E66" s="46">
        <f>E67</f>
        <v>0</v>
      </c>
    </row>
    <row r="67" spans="1:5" s="20" customFormat="1" ht="31.5">
      <c r="A67" s="59" t="s">
        <v>113</v>
      </c>
      <c r="B67" s="61" t="s">
        <v>138</v>
      </c>
      <c r="C67" s="61" t="s">
        <v>112</v>
      </c>
      <c r="D67" s="46"/>
      <c r="E67" s="46"/>
    </row>
    <row r="68" spans="1:5" ht="15.75">
      <c r="A68" s="59" t="s">
        <v>146</v>
      </c>
      <c r="B68" s="61" t="s">
        <v>143</v>
      </c>
      <c r="C68" s="61"/>
      <c r="D68" s="46">
        <f>SUM(D69:D70)</f>
        <v>2279100</v>
      </c>
      <c r="E68" s="46">
        <f>SUM(E69:E70)</f>
        <v>2279100</v>
      </c>
    </row>
    <row r="69" spans="1:5" ht="78.75">
      <c r="A69" s="59" t="s">
        <v>64</v>
      </c>
      <c r="B69" s="61" t="s">
        <v>143</v>
      </c>
      <c r="C69" s="61" t="s">
        <v>65</v>
      </c>
      <c r="D69" s="46">
        <v>873500</v>
      </c>
      <c r="E69" s="46">
        <v>873500</v>
      </c>
    </row>
    <row r="70" spans="1:5" ht="31.5">
      <c r="A70" s="59" t="s">
        <v>69</v>
      </c>
      <c r="B70" s="61" t="s">
        <v>143</v>
      </c>
      <c r="C70" s="61" t="s">
        <v>70</v>
      </c>
      <c r="D70" s="46">
        <v>1405600</v>
      </c>
      <c r="E70" s="46">
        <v>1405600</v>
      </c>
    </row>
    <row r="71" spans="1:5" ht="31.5">
      <c r="A71" s="59" t="s">
        <v>169</v>
      </c>
      <c r="B71" s="61" t="s">
        <v>276</v>
      </c>
      <c r="C71" s="61"/>
      <c r="D71" s="46">
        <f>D72</f>
        <v>100000</v>
      </c>
      <c r="E71" s="46">
        <f>E72</f>
        <v>100000</v>
      </c>
    </row>
    <row r="72" spans="1:5" ht="31.5">
      <c r="A72" s="59" t="s">
        <v>69</v>
      </c>
      <c r="B72" s="61" t="s">
        <v>276</v>
      </c>
      <c r="C72" s="61" t="s">
        <v>70</v>
      </c>
      <c r="D72" s="46">
        <v>100000</v>
      </c>
      <c r="E72" s="46">
        <v>100000</v>
      </c>
    </row>
    <row r="73" spans="1:5" ht="63">
      <c r="A73" s="29" t="s">
        <v>212</v>
      </c>
      <c r="B73" s="16" t="s">
        <v>129</v>
      </c>
      <c r="C73" s="16"/>
      <c r="D73" s="45">
        <f>D74+D76</f>
        <v>40759900</v>
      </c>
      <c r="E73" s="45">
        <f>E74+E76</f>
        <v>38137200</v>
      </c>
    </row>
    <row r="74" spans="1:5" ht="15.75">
      <c r="A74" s="59" t="s">
        <v>86</v>
      </c>
      <c r="B74" s="61" t="s">
        <v>128</v>
      </c>
      <c r="C74" s="61"/>
      <c r="D74" s="46">
        <f>D75</f>
        <v>40759900</v>
      </c>
      <c r="E74" s="46">
        <f>E75</f>
        <v>38137200</v>
      </c>
    </row>
    <row r="75" spans="1:5" ht="31.5">
      <c r="A75" s="59" t="s">
        <v>69</v>
      </c>
      <c r="B75" s="61" t="s">
        <v>128</v>
      </c>
      <c r="C75" s="61" t="s">
        <v>70</v>
      </c>
      <c r="D75" s="46">
        <v>40759900</v>
      </c>
      <c r="E75" s="46">
        <v>38137200</v>
      </c>
    </row>
    <row r="76" spans="1:5" ht="47.25" hidden="1">
      <c r="A76" s="59" t="s">
        <v>249</v>
      </c>
      <c r="B76" s="61" t="s">
        <v>248</v>
      </c>
      <c r="C76" s="61"/>
      <c r="D76" s="46">
        <f>D77</f>
        <v>0</v>
      </c>
      <c r="E76" s="46">
        <f>E77</f>
        <v>0</v>
      </c>
    </row>
    <row r="77" spans="1:5" ht="31.5" hidden="1">
      <c r="A77" s="59" t="s">
        <v>69</v>
      </c>
      <c r="B77" s="61" t="s">
        <v>248</v>
      </c>
      <c r="C77" s="61" t="s">
        <v>70</v>
      </c>
      <c r="D77" s="46"/>
      <c r="E77" s="46"/>
    </row>
    <row r="78" spans="1:5" ht="78.75" hidden="1">
      <c r="A78" s="29" t="s">
        <v>258</v>
      </c>
      <c r="B78" s="16" t="s">
        <v>259</v>
      </c>
      <c r="C78" s="16"/>
      <c r="D78" s="45">
        <f>D79+D81+D83</f>
        <v>0</v>
      </c>
      <c r="E78" s="45">
        <f>E79+E81+E83</f>
        <v>0</v>
      </c>
    </row>
    <row r="79" spans="1:5" ht="31.5" hidden="1">
      <c r="A79" s="59" t="s">
        <v>260</v>
      </c>
      <c r="B79" s="61" t="s">
        <v>261</v>
      </c>
      <c r="C79" s="61"/>
      <c r="D79" s="46">
        <f>D80</f>
        <v>0</v>
      </c>
      <c r="E79" s="46">
        <f>E80</f>
        <v>0</v>
      </c>
    </row>
    <row r="80" spans="1:5" ht="31.5" hidden="1">
      <c r="A80" s="59" t="s">
        <v>69</v>
      </c>
      <c r="B80" s="61" t="s">
        <v>261</v>
      </c>
      <c r="C80" s="61" t="s">
        <v>70</v>
      </c>
      <c r="D80" s="46"/>
      <c r="E80" s="46"/>
    </row>
    <row r="81" spans="1:5" ht="63" hidden="1">
      <c r="A81" s="59" t="s">
        <v>264</v>
      </c>
      <c r="B81" s="61" t="s">
        <v>262</v>
      </c>
      <c r="C81" s="61"/>
      <c r="D81" s="46">
        <f>D82</f>
        <v>0</v>
      </c>
      <c r="E81" s="46">
        <f>E82</f>
        <v>0</v>
      </c>
    </row>
    <row r="82" spans="1:5" ht="31.5" hidden="1">
      <c r="A82" s="59" t="s">
        <v>69</v>
      </c>
      <c r="B82" s="61" t="s">
        <v>262</v>
      </c>
      <c r="C82" s="61" t="s">
        <v>70</v>
      </c>
      <c r="D82" s="46"/>
      <c r="E82" s="46"/>
    </row>
    <row r="83" spans="1:5" ht="94.5" hidden="1">
      <c r="A83" s="59" t="s">
        <v>265</v>
      </c>
      <c r="B83" s="61" t="s">
        <v>263</v>
      </c>
      <c r="C83" s="61"/>
      <c r="D83" s="46">
        <f>D84</f>
        <v>0</v>
      </c>
      <c r="E83" s="46">
        <f>E84</f>
        <v>0</v>
      </c>
    </row>
    <row r="84" spans="1:5" ht="31.5" hidden="1">
      <c r="A84" s="59" t="s">
        <v>69</v>
      </c>
      <c r="B84" s="61" t="s">
        <v>263</v>
      </c>
      <c r="C84" s="61" t="s">
        <v>70</v>
      </c>
      <c r="D84" s="46"/>
      <c r="E84" s="46"/>
    </row>
    <row r="85" spans="1:5" ht="47.25">
      <c r="A85" s="29" t="s">
        <v>211</v>
      </c>
      <c r="B85" s="16" t="s">
        <v>208</v>
      </c>
      <c r="C85" s="16"/>
      <c r="D85" s="45">
        <f>D86</f>
        <v>520800</v>
      </c>
      <c r="E85" s="45">
        <f>E86</f>
        <v>520800</v>
      </c>
    </row>
    <row r="86" spans="1:5" ht="31.5">
      <c r="A86" s="59" t="s">
        <v>155</v>
      </c>
      <c r="B86" s="61" t="s">
        <v>207</v>
      </c>
      <c r="C86" s="61"/>
      <c r="D86" s="46">
        <f>D87</f>
        <v>520800</v>
      </c>
      <c r="E86" s="46">
        <f>E87</f>
        <v>520800</v>
      </c>
    </row>
    <row r="87" spans="1:5" ht="31.5">
      <c r="A87" s="59" t="s">
        <v>69</v>
      </c>
      <c r="B87" s="61" t="s">
        <v>207</v>
      </c>
      <c r="C87" s="61" t="s">
        <v>70</v>
      </c>
      <c r="D87" s="46">
        <v>520800</v>
      </c>
      <c r="E87" s="46">
        <v>520800</v>
      </c>
    </row>
    <row r="88" spans="1:5" s="20" customFormat="1" ht="15.75">
      <c r="A88" s="26" t="s">
        <v>105</v>
      </c>
      <c r="B88" s="23">
        <v>9999999999</v>
      </c>
      <c r="C88" s="23"/>
      <c r="D88" s="45">
        <f>D89</f>
        <v>4140700</v>
      </c>
      <c r="E88" s="45">
        <f>E89</f>
        <v>8400000</v>
      </c>
    </row>
    <row r="89" spans="1:5" ht="15.75">
      <c r="A89" s="63" t="s">
        <v>105</v>
      </c>
      <c r="B89" s="64">
        <v>9999999999</v>
      </c>
      <c r="C89" s="64">
        <v>999</v>
      </c>
      <c r="D89" s="46">
        <v>4140700</v>
      </c>
      <c r="E89" s="46">
        <v>8400000</v>
      </c>
    </row>
  </sheetData>
  <sheetProtection/>
  <mergeCells count="14">
    <mergeCell ref="A7:E7"/>
    <mergeCell ref="A8:E8"/>
    <mergeCell ref="A9:E9"/>
    <mergeCell ref="A10:E10"/>
    <mergeCell ref="A11:A12"/>
    <mergeCell ref="B11:B12"/>
    <mergeCell ref="C11:C12"/>
    <mergeCell ref="D11:E11"/>
    <mergeCell ref="A1:E1"/>
    <mergeCell ref="A2:E2"/>
    <mergeCell ref="A3:E3"/>
    <mergeCell ref="A4:E4"/>
    <mergeCell ref="A5:E5"/>
    <mergeCell ref="A6:E6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89"/>
  <sheetViews>
    <sheetView view="pageBreakPreview" zoomScale="90" zoomScaleNormal="90" zoomScaleSheetLayoutView="90" zoomScalePageLayoutView="0" workbookViewId="0" topLeftCell="A1">
      <selection activeCell="A6" sqref="A6:E6"/>
    </sheetView>
  </sheetViews>
  <sheetFormatPr defaultColWidth="9.140625" defaultRowHeight="15"/>
  <cols>
    <col min="1" max="1" width="55.7109375" style="25" customWidth="1"/>
    <col min="2" max="2" width="8.7109375" style="25" customWidth="1"/>
    <col min="3" max="3" width="14.7109375" style="22" customWidth="1"/>
    <col min="4" max="4" width="8.28125" style="22" customWidth="1"/>
    <col min="5" max="5" width="15.7109375" style="22" customWidth="1"/>
    <col min="6" max="16384" width="9.140625" style="22" customWidth="1"/>
  </cols>
  <sheetData>
    <row r="1" spans="1:5" s="32" customFormat="1" ht="18.75">
      <c r="A1" s="80" t="s">
        <v>157</v>
      </c>
      <c r="B1" s="80"/>
      <c r="C1" s="80"/>
      <c r="D1" s="80"/>
      <c r="E1" s="80"/>
    </row>
    <row r="2" spans="1:5" s="32" customFormat="1" ht="18.75" customHeight="1">
      <c r="A2" s="80" t="s">
        <v>2</v>
      </c>
      <c r="B2" s="80"/>
      <c r="C2" s="80"/>
      <c r="D2" s="80"/>
      <c r="E2" s="80"/>
    </row>
    <row r="3" spans="1:5" s="32" customFormat="1" ht="18.75" customHeight="1">
      <c r="A3" s="80" t="s">
        <v>3</v>
      </c>
      <c r="B3" s="80"/>
      <c r="C3" s="80"/>
      <c r="D3" s="80"/>
      <c r="E3" s="80"/>
    </row>
    <row r="4" spans="1:5" s="32" customFormat="1" ht="18.75">
      <c r="A4" s="80" t="str">
        <f>'Прил.6  цел.ст.'!A4:E4</f>
        <v>от 23 декабря 2022 года № 196</v>
      </c>
      <c r="B4" s="80"/>
      <c r="C4" s="80"/>
      <c r="D4" s="80"/>
      <c r="E4" s="80"/>
    </row>
    <row r="5" spans="1:5" s="32" customFormat="1" ht="18.75" customHeight="1">
      <c r="A5" s="80" t="s">
        <v>4</v>
      </c>
      <c r="B5" s="80"/>
      <c r="C5" s="80"/>
      <c r="D5" s="80"/>
      <c r="E5" s="80"/>
    </row>
    <row r="6" spans="1:5" s="32" customFormat="1" ht="18.75" customHeight="1">
      <c r="A6" s="80" t="s">
        <v>3</v>
      </c>
      <c r="B6" s="80"/>
      <c r="C6" s="80"/>
      <c r="D6" s="80"/>
      <c r="E6" s="80"/>
    </row>
    <row r="7" spans="1:5" s="32" customFormat="1" ht="18.75" customHeight="1">
      <c r="A7" s="80" t="str">
        <f>'Прил.6  цел.ст.'!A7:E7</f>
        <v>на 2023 год и плановый период 2024 и 2025 годов»</v>
      </c>
      <c r="B7" s="80"/>
      <c r="C7" s="80"/>
      <c r="D7" s="80"/>
      <c r="E7" s="80"/>
    </row>
    <row r="8" spans="1:5" ht="18.75">
      <c r="A8" s="81"/>
      <c r="B8" s="81"/>
      <c r="C8" s="81"/>
      <c r="D8" s="81"/>
      <c r="E8" s="81"/>
    </row>
    <row r="9" spans="1:5" ht="44.25" customHeight="1">
      <c r="A9" s="86" t="s">
        <v>278</v>
      </c>
      <c r="B9" s="86"/>
      <c r="C9" s="86"/>
      <c r="D9" s="86"/>
      <c r="E9" s="86"/>
    </row>
    <row r="10" spans="1:5" s="25" customFormat="1" ht="15.75">
      <c r="A10" s="83"/>
      <c r="B10" s="83"/>
      <c r="C10" s="83"/>
      <c r="D10" s="83"/>
      <c r="E10" s="83"/>
    </row>
    <row r="11" spans="1:5" s="25" customFormat="1" ht="15" customHeight="1">
      <c r="A11" s="84" t="s">
        <v>55</v>
      </c>
      <c r="B11" s="84" t="s">
        <v>108</v>
      </c>
      <c r="C11" s="84" t="s">
        <v>57</v>
      </c>
      <c r="D11" s="84" t="s">
        <v>58</v>
      </c>
      <c r="E11" s="84" t="s">
        <v>225</v>
      </c>
    </row>
    <row r="12" spans="1:5" s="25" customFormat="1" ht="33" customHeight="1">
      <c r="A12" s="85"/>
      <c r="B12" s="85"/>
      <c r="C12" s="85"/>
      <c r="D12" s="85"/>
      <c r="E12" s="85"/>
    </row>
    <row r="13" spans="1:5" s="25" customFormat="1" ht="15.75">
      <c r="A13" s="17">
        <v>1</v>
      </c>
      <c r="B13" s="17">
        <v>2</v>
      </c>
      <c r="C13" s="17">
        <v>3</v>
      </c>
      <c r="D13" s="17">
        <v>4</v>
      </c>
      <c r="E13" s="17">
        <v>5</v>
      </c>
    </row>
    <row r="14" spans="1:5" s="25" customFormat="1" ht="15.75">
      <c r="A14" s="15" t="s">
        <v>59</v>
      </c>
      <c r="B14" s="17"/>
      <c r="C14" s="18"/>
      <c r="D14" s="18"/>
      <c r="E14" s="44">
        <f>E15+E20</f>
        <v>197876426.35</v>
      </c>
    </row>
    <row r="15" spans="1:5" s="25" customFormat="1" ht="47.25">
      <c r="A15" s="15" t="s">
        <v>114</v>
      </c>
      <c r="B15" s="18">
        <v>730</v>
      </c>
      <c r="C15" s="18"/>
      <c r="D15" s="18"/>
      <c r="E15" s="44">
        <f>E16</f>
        <v>820100</v>
      </c>
    </row>
    <row r="16" spans="1:5" s="19" customFormat="1" ht="78.75">
      <c r="A16" s="29" t="s">
        <v>68</v>
      </c>
      <c r="B16" s="18">
        <v>730</v>
      </c>
      <c r="C16" s="16" t="s">
        <v>158</v>
      </c>
      <c r="D16" s="16"/>
      <c r="E16" s="45">
        <f>E17</f>
        <v>820100</v>
      </c>
    </row>
    <row r="17" spans="1:5" s="25" customFormat="1" ht="31.5">
      <c r="A17" s="59" t="s">
        <v>63</v>
      </c>
      <c r="B17" s="17">
        <v>730</v>
      </c>
      <c r="C17" s="61" t="s">
        <v>159</v>
      </c>
      <c r="D17" s="61"/>
      <c r="E17" s="46">
        <f>E18+E19</f>
        <v>820100</v>
      </c>
    </row>
    <row r="18" spans="1:5" s="25" customFormat="1" ht="78.75">
      <c r="A18" s="59" t="s">
        <v>64</v>
      </c>
      <c r="B18" s="17">
        <v>730</v>
      </c>
      <c r="C18" s="61" t="s">
        <v>159</v>
      </c>
      <c r="D18" s="61" t="s">
        <v>65</v>
      </c>
      <c r="E18" s="46">
        <v>631900</v>
      </c>
    </row>
    <row r="19" spans="1:5" s="25" customFormat="1" ht="31.5">
      <c r="A19" s="59" t="s">
        <v>69</v>
      </c>
      <c r="B19" s="17">
        <v>730</v>
      </c>
      <c r="C19" s="61" t="s">
        <v>159</v>
      </c>
      <c r="D19" s="61" t="s">
        <v>70</v>
      </c>
      <c r="E19" s="46">
        <v>188200</v>
      </c>
    </row>
    <row r="20" spans="1:5" s="19" customFormat="1" ht="47.25">
      <c r="A20" s="15" t="s">
        <v>107</v>
      </c>
      <c r="B20" s="18">
        <v>791</v>
      </c>
      <c r="C20" s="16"/>
      <c r="D20" s="16"/>
      <c r="E20" s="45">
        <f>E21+E24+E34+E37+E40+E51+E57+E60+E75+E80+E87</f>
        <v>197056326.35</v>
      </c>
    </row>
    <row r="21" spans="1:5" s="25" customFormat="1" ht="78.75">
      <c r="A21" s="29" t="s">
        <v>156</v>
      </c>
      <c r="B21" s="18">
        <v>791</v>
      </c>
      <c r="C21" s="16" t="s">
        <v>144</v>
      </c>
      <c r="D21" s="16"/>
      <c r="E21" s="45">
        <f>E22</f>
        <v>468200</v>
      </c>
    </row>
    <row r="22" spans="1:5" s="19" customFormat="1" ht="18.75" customHeight="1">
      <c r="A22" s="59" t="s">
        <v>102</v>
      </c>
      <c r="B22" s="17">
        <v>791</v>
      </c>
      <c r="C22" s="61" t="s">
        <v>145</v>
      </c>
      <c r="D22" s="61"/>
      <c r="E22" s="46">
        <f>E23</f>
        <v>468200</v>
      </c>
    </row>
    <row r="23" spans="1:5" s="25" customFormat="1" ht="15.75">
      <c r="A23" s="59" t="s">
        <v>103</v>
      </c>
      <c r="B23" s="17">
        <v>791</v>
      </c>
      <c r="C23" s="61" t="s">
        <v>145</v>
      </c>
      <c r="D23" s="61" t="s">
        <v>104</v>
      </c>
      <c r="E23" s="46">
        <v>468200</v>
      </c>
    </row>
    <row r="24" spans="1:5" s="25" customFormat="1" ht="63">
      <c r="A24" s="29" t="s">
        <v>209</v>
      </c>
      <c r="B24" s="18">
        <v>791</v>
      </c>
      <c r="C24" s="16" t="s">
        <v>120</v>
      </c>
      <c r="D24" s="16"/>
      <c r="E24" s="45">
        <f>E25+E30+E32</f>
        <v>16492500</v>
      </c>
    </row>
    <row r="25" spans="1:5" s="25" customFormat="1" ht="31.5">
      <c r="A25" s="59" t="s">
        <v>63</v>
      </c>
      <c r="B25" s="17">
        <v>791</v>
      </c>
      <c r="C25" s="61" t="s">
        <v>118</v>
      </c>
      <c r="D25" s="61"/>
      <c r="E25" s="46">
        <f>E26+E27+E28+E29</f>
        <v>15584700</v>
      </c>
    </row>
    <row r="26" spans="1:5" s="25" customFormat="1" ht="78.75">
      <c r="A26" s="59" t="s">
        <v>64</v>
      </c>
      <c r="B26" s="17">
        <v>791</v>
      </c>
      <c r="C26" s="61" t="s">
        <v>118</v>
      </c>
      <c r="D26" s="61" t="s">
        <v>65</v>
      </c>
      <c r="E26" s="46">
        <v>11310400</v>
      </c>
    </row>
    <row r="27" spans="1:5" ht="31.5">
      <c r="A27" s="59" t="s">
        <v>69</v>
      </c>
      <c r="B27" s="17">
        <v>791</v>
      </c>
      <c r="C27" s="61" t="s">
        <v>118</v>
      </c>
      <c r="D27" s="61" t="s">
        <v>70</v>
      </c>
      <c r="E27" s="46">
        <v>4266300</v>
      </c>
    </row>
    <row r="28" spans="1:5" ht="15.75">
      <c r="A28" s="59" t="s">
        <v>75</v>
      </c>
      <c r="B28" s="17">
        <v>791</v>
      </c>
      <c r="C28" s="61" t="s">
        <v>118</v>
      </c>
      <c r="D28" s="61" t="s">
        <v>76</v>
      </c>
      <c r="E28" s="46"/>
    </row>
    <row r="29" spans="1:5" ht="15.75">
      <c r="A29" s="59" t="s">
        <v>71</v>
      </c>
      <c r="B29" s="17">
        <v>791</v>
      </c>
      <c r="C29" s="61" t="s">
        <v>118</v>
      </c>
      <c r="D29" s="61" t="s">
        <v>72</v>
      </c>
      <c r="E29" s="46">
        <v>8000</v>
      </c>
    </row>
    <row r="30" spans="1:5" ht="47.25">
      <c r="A30" s="59" t="s">
        <v>77</v>
      </c>
      <c r="B30" s="17">
        <v>791</v>
      </c>
      <c r="C30" s="61" t="s">
        <v>119</v>
      </c>
      <c r="D30" s="61"/>
      <c r="E30" s="46">
        <f>E31</f>
        <v>857800</v>
      </c>
    </row>
    <row r="31" spans="1:5" ht="78.75">
      <c r="A31" s="59" t="s">
        <v>64</v>
      </c>
      <c r="B31" s="17">
        <v>791</v>
      </c>
      <c r="C31" s="61" t="s">
        <v>119</v>
      </c>
      <c r="D31" s="61" t="s">
        <v>65</v>
      </c>
      <c r="E31" s="46">
        <v>857800</v>
      </c>
    </row>
    <row r="32" spans="1:5" s="20" customFormat="1" ht="15.75">
      <c r="A32" s="59" t="s">
        <v>80</v>
      </c>
      <c r="B32" s="17">
        <v>791</v>
      </c>
      <c r="C32" s="61" t="s">
        <v>244</v>
      </c>
      <c r="D32" s="61"/>
      <c r="E32" s="46">
        <f>E33</f>
        <v>50000</v>
      </c>
    </row>
    <row r="33" spans="1:5" ht="15.75">
      <c r="A33" s="59" t="s">
        <v>71</v>
      </c>
      <c r="B33" s="17">
        <v>791</v>
      </c>
      <c r="C33" s="61" t="s">
        <v>244</v>
      </c>
      <c r="D33" s="61" t="s">
        <v>72</v>
      </c>
      <c r="E33" s="46">
        <v>50000</v>
      </c>
    </row>
    <row r="34" spans="1:5" ht="78.75">
      <c r="A34" s="29" t="s">
        <v>215</v>
      </c>
      <c r="B34" s="18">
        <v>791</v>
      </c>
      <c r="C34" s="16" t="s">
        <v>130</v>
      </c>
      <c r="D34" s="16"/>
      <c r="E34" s="45">
        <f>E35</f>
        <v>1000000</v>
      </c>
    </row>
    <row r="35" spans="1:5" ht="47.25">
      <c r="A35" s="59" t="s">
        <v>214</v>
      </c>
      <c r="B35" s="17">
        <v>791</v>
      </c>
      <c r="C35" s="61" t="s">
        <v>213</v>
      </c>
      <c r="D35" s="61"/>
      <c r="E35" s="46">
        <f>E36</f>
        <v>1000000</v>
      </c>
    </row>
    <row r="36" spans="1:5" s="20" customFormat="1" ht="15.75">
      <c r="A36" s="59" t="s">
        <v>71</v>
      </c>
      <c r="B36" s="17">
        <v>791</v>
      </c>
      <c r="C36" s="61" t="s">
        <v>213</v>
      </c>
      <c r="D36" s="61" t="s">
        <v>72</v>
      </c>
      <c r="E36" s="46">
        <v>1000000</v>
      </c>
    </row>
    <row r="37" spans="1:5" ht="63">
      <c r="A37" s="29" t="s">
        <v>221</v>
      </c>
      <c r="B37" s="18">
        <v>791</v>
      </c>
      <c r="C37" s="16" t="s">
        <v>220</v>
      </c>
      <c r="D37" s="16"/>
      <c r="E37" s="45">
        <f>E38</f>
        <v>63603600</v>
      </c>
    </row>
    <row r="38" spans="1:5" ht="15.75">
      <c r="A38" s="59" t="s">
        <v>102</v>
      </c>
      <c r="B38" s="17">
        <v>791</v>
      </c>
      <c r="C38" s="61" t="s">
        <v>219</v>
      </c>
      <c r="D38" s="61"/>
      <c r="E38" s="46">
        <f>E39</f>
        <v>63603600</v>
      </c>
    </row>
    <row r="39" spans="1:5" s="20" customFormat="1" ht="15.75">
      <c r="A39" s="59" t="s">
        <v>103</v>
      </c>
      <c r="B39" s="17">
        <v>791</v>
      </c>
      <c r="C39" s="61" t="s">
        <v>219</v>
      </c>
      <c r="D39" s="61" t="s">
        <v>104</v>
      </c>
      <c r="E39" s="46">
        <v>63603600</v>
      </c>
    </row>
    <row r="40" spans="1:5" ht="63">
      <c r="A40" s="29" t="s">
        <v>216</v>
      </c>
      <c r="B40" s="18">
        <v>791</v>
      </c>
      <c r="C40" s="16" t="s">
        <v>165</v>
      </c>
      <c r="D40" s="16"/>
      <c r="E40" s="45">
        <f>E41+E43+E45+E47+E49</f>
        <v>2300000</v>
      </c>
    </row>
    <row r="41" spans="1:5" ht="15.75">
      <c r="A41" s="59" t="s">
        <v>102</v>
      </c>
      <c r="B41" s="17">
        <v>791</v>
      </c>
      <c r="C41" s="61" t="s">
        <v>164</v>
      </c>
      <c r="D41" s="61"/>
      <c r="E41" s="46">
        <f>E42</f>
        <v>2000000</v>
      </c>
    </row>
    <row r="42" spans="1:5" s="20" customFormat="1" ht="15.75">
      <c r="A42" s="59" t="s">
        <v>103</v>
      </c>
      <c r="B42" s="17">
        <v>791</v>
      </c>
      <c r="C42" s="61" t="s">
        <v>164</v>
      </c>
      <c r="D42" s="61" t="s">
        <v>104</v>
      </c>
      <c r="E42" s="46">
        <v>2000000</v>
      </c>
    </row>
    <row r="43" spans="1:5" ht="15.75">
      <c r="A43" s="59" t="s">
        <v>218</v>
      </c>
      <c r="B43" s="17">
        <v>791</v>
      </c>
      <c r="C43" s="61" t="s">
        <v>217</v>
      </c>
      <c r="D43" s="61"/>
      <c r="E43" s="46">
        <f>E44</f>
        <v>300000</v>
      </c>
    </row>
    <row r="44" spans="1:5" ht="31.5">
      <c r="A44" s="59" t="s">
        <v>69</v>
      </c>
      <c r="B44" s="17">
        <v>791</v>
      </c>
      <c r="C44" s="61" t="s">
        <v>217</v>
      </c>
      <c r="D44" s="61" t="s">
        <v>70</v>
      </c>
      <c r="E44" s="46">
        <v>300000</v>
      </c>
    </row>
    <row r="45" spans="1:5" s="20" customFormat="1" ht="94.5" hidden="1">
      <c r="A45" s="59" t="s">
        <v>256</v>
      </c>
      <c r="B45" s="17">
        <v>791</v>
      </c>
      <c r="C45" s="70" t="s">
        <v>251</v>
      </c>
      <c r="D45" s="61"/>
      <c r="E45" s="71">
        <f>E46</f>
        <v>0</v>
      </c>
    </row>
    <row r="46" spans="1:5" ht="31.5" hidden="1">
      <c r="A46" s="59" t="s">
        <v>253</v>
      </c>
      <c r="B46" s="17">
        <v>791</v>
      </c>
      <c r="C46" s="70" t="s">
        <v>251</v>
      </c>
      <c r="D46" s="61" t="s">
        <v>112</v>
      </c>
      <c r="E46" s="71"/>
    </row>
    <row r="47" spans="1:5" ht="47.25" hidden="1">
      <c r="A47" s="59" t="s">
        <v>254</v>
      </c>
      <c r="B47" s="17">
        <v>791</v>
      </c>
      <c r="C47" s="70" t="s">
        <v>252</v>
      </c>
      <c r="D47" s="61"/>
      <c r="E47" s="72">
        <f>E48</f>
        <v>0</v>
      </c>
    </row>
    <row r="48" spans="1:5" ht="31.5" hidden="1">
      <c r="A48" s="59" t="s">
        <v>253</v>
      </c>
      <c r="B48" s="17">
        <v>791</v>
      </c>
      <c r="C48" s="70" t="s">
        <v>252</v>
      </c>
      <c r="D48" s="61" t="s">
        <v>112</v>
      </c>
      <c r="E48" s="71"/>
    </row>
    <row r="49" spans="1:5" ht="31.5" hidden="1">
      <c r="A49" s="59" t="s">
        <v>255</v>
      </c>
      <c r="B49" s="17">
        <v>791</v>
      </c>
      <c r="C49" s="70" t="s">
        <v>250</v>
      </c>
      <c r="D49" s="61"/>
      <c r="E49" s="71">
        <f>E50</f>
        <v>0</v>
      </c>
    </row>
    <row r="50" spans="1:5" ht="31.5" hidden="1">
      <c r="A50" s="59" t="s">
        <v>253</v>
      </c>
      <c r="B50" s="17">
        <v>791</v>
      </c>
      <c r="C50" s="70" t="s">
        <v>250</v>
      </c>
      <c r="D50" s="61" t="s">
        <v>112</v>
      </c>
      <c r="E50" s="71"/>
    </row>
    <row r="51" spans="1:5" ht="78.75">
      <c r="A51" s="34" t="s">
        <v>210</v>
      </c>
      <c r="B51" s="18">
        <v>791</v>
      </c>
      <c r="C51" s="16" t="s">
        <v>122</v>
      </c>
      <c r="D51" s="16"/>
      <c r="E51" s="45">
        <f>E52+E54</f>
        <v>1770000</v>
      </c>
    </row>
    <row r="52" spans="1:5" ht="47.25">
      <c r="A52" s="63" t="s">
        <v>83</v>
      </c>
      <c r="B52" s="17">
        <v>791</v>
      </c>
      <c r="C52" s="61" t="s">
        <v>121</v>
      </c>
      <c r="D52" s="61"/>
      <c r="E52" s="46">
        <f>E53</f>
        <v>300000</v>
      </c>
    </row>
    <row r="53" spans="1:5" ht="31.5">
      <c r="A53" s="63" t="s">
        <v>69</v>
      </c>
      <c r="B53" s="17">
        <v>791</v>
      </c>
      <c r="C53" s="61" t="s">
        <v>121</v>
      </c>
      <c r="D53" s="61" t="s">
        <v>70</v>
      </c>
      <c r="E53" s="46">
        <v>300000</v>
      </c>
    </row>
    <row r="54" spans="1:5" s="20" customFormat="1" ht="15.75">
      <c r="A54" s="59" t="s">
        <v>124</v>
      </c>
      <c r="B54" s="17">
        <v>791</v>
      </c>
      <c r="C54" s="61" t="s">
        <v>123</v>
      </c>
      <c r="D54" s="61"/>
      <c r="E54" s="46">
        <f>E55+E56</f>
        <v>1470000</v>
      </c>
    </row>
    <row r="55" spans="1:5" ht="31.5">
      <c r="A55" s="59" t="s">
        <v>69</v>
      </c>
      <c r="B55" s="17">
        <v>791</v>
      </c>
      <c r="C55" s="61" t="s">
        <v>123</v>
      </c>
      <c r="D55" s="61" t="s">
        <v>70</v>
      </c>
      <c r="E55" s="46">
        <v>1434200</v>
      </c>
    </row>
    <row r="56" spans="1:5" ht="15.75">
      <c r="A56" s="59" t="s">
        <v>71</v>
      </c>
      <c r="B56" s="17">
        <v>791</v>
      </c>
      <c r="C56" s="61" t="s">
        <v>123</v>
      </c>
      <c r="D56" s="61" t="s">
        <v>72</v>
      </c>
      <c r="E56" s="46">
        <v>35800</v>
      </c>
    </row>
    <row r="57" spans="1:5" ht="51" customHeight="1">
      <c r="A57" s="29" t="s">
        <v>242</v>
      </c>
      <c r="B57" s="18">
        <v>791</v>
      </c>
      <c r="C57" s="16" t="s">
        <v>241</v>
      </c>
      <c r="D57" s="16"/>
      <c r="E57" s="45">
        <f>E58</f>
        <v>150000</v>
      </c>
    </row>
    <row r="58" spans="1:5" ht="31.5" hidden="1">
      <c r="A58" s="59" t="s">
        <v>238</v>
      </c>
      <c r="B58" s="17">
        <v>791</v>
      </c>
      <c r="C58" s="61" t="s">
        <v>237</v>
      </c>
      <c r="D58" s="61"/>
      <c r="E58" s="46">
        <f>E59</f>
        <v>150000</v>
      </c>
    </row>
    <row r="59" spans="1:5" ht="31.5">
      <c r="A59" s="59" t="s">
        <v>69</v>
      </c>
      <c r="B59" s="17">
        <v>791</v>
      </c>
      <c r="C59" s="61" t="s">
        <v>237</v>
      </c>
      <c r="D59" s="61" t="s">
        <v>70</v>
      </c>
      <c r="E59" s="46">
        <v>150000</v>
      </c>
    </row>
    <row r="60" spans="1:5" ht="48.75" customHeight="1">
      <c r="A60" s="29" t="s">
        <v>93</v>
      </c>
      <c r="B60" s="18">
        <v>791</v>
      </c>
      <c r="C60" s="16" t="s">
        <v>134</v>
      </c>
      <c r="D60" s="16"/>
      <c r="E60" s="45">
        <f>E61+E63+E66+E70+E73</f>
        <v>32038299.75</v>
      </c>
    </row>
    <row r="61" spans="1:5" ht="47.25">
      <c r="A61" s="59" t="s">
        <v>110</v>
      </c>
      <c r="B61" s="17">
        <v>791</v>
      </c>
      <c r="C61" s="61" t="s">
        <v>133</v>
      </c>
      <c r="D61" s="61"/>
      <c r="E61" s="46">
        <f>E62</f>
        <v>1237700</v>
      </c>
    </row>
    <row r="62" spans="1:5" ht="31.5">
      <c r="A62" s="59" t="s">
        <v>69</v>
      </c>
      <c r="B62" s="17">
        <v>791</v>
      </c>
      <c r="C62" s="61" t="s">
        <v>133</v>
      </c>
      <c r="D62" s="61" t="s">
        <v>70</v>
      </c>
      <c r="E62" s="46">
        <v>1237700</v>
      </c>
    </row>
    <row r="63" spans="1:5" ht="15.75">
      <c r="A63" s="59" t="s">
        <v>136</v>
      </c>
      <c r="B63" s="17">
        <v>791</v>
      </c>
      <c r="C63" s="61" t="s">
        <v>135</v>
      </c>
      <c r="D63" s="61"/>
      <c r="E63" s="46">
        <f>SUM(E64:E65)</f>
        <v>0</v>
      </c>
    </row>
    <row r="64" spans="1:5" ht="31.5">
      <c r="A64" s="59" t="s">
        <v>69</v>
      </c>
      <c r="B64" s="17">
        <v>791</v>
      </c>
      <c r="C64" s="61" t="s">
        <v>135</v>
      </c>
      <c r="D64" s="61" t="s">
        <v>70</v>
      </c>
      <c r="E64" s="46"/>
    </row>
    <row r="65" spans="1:5" ht="15.75">
      <c r="A65" s="59" t="s">
        <v>71</v>
      </c>
      <c r="B65" s="17">
        <v>791</v>
      </c>
      <c r="C65" s="61" t="s">
        <v>135</v>
      </c>
      <c r="D65" s="61" t="s">
        <v>72</v>
      </c>
      <c r="E65" s="46"/>
    </row>
    <row r="66" spans="1:5" ht="31.5">
      <c r="A66" s="59" t="s">
        <v>99</v>
      </c>
      <c r="B66" s="17">
        <v>791</v>
      </c>
      <c r="C66" s="61" t="s">
        <v>137</v>
      </c>
      <c r="D66" s="61"/>
      <c r="E66" s="46">
        <f>E67</f>
        <v>28421499.75</v>
      </c>
    </row>
    <row r="67" spans="1:5" ht="31.5">
      <c r="A67" s="59" t="s">
        <v>69</v>
      </c>
      <c r="B67" s="17">
        <v>791</v>
      </c>
      <c r="C67" s="61" t="s">
        <v>137</v>
      </c>
      <c r="D67" s="61" t="s">
        <v>70</v>
      </c>
      <c r="E67" s="46">
        <f>29448400-1026900.25</f>
        <v>28421499.75</v>
      </c>
    </row>
    <row r="68" spans="1:5" ht="47.25">
      <c r="A68" s="59" t="s">
        <v>139</v>
      </c>
      <c r="B68" s="17">
        <v>791</v>
      </c>
      <c r="C68" s="61" t="s">
        <v>138</v>
      </c>
      <c r="D68" s="61"/>
      <c r="E68" s="46">
        <f>E69</f>
        <v>0</v>
      </c>
    </row>
    <row r="69" spans="1:5" ht="31.5">
      <c r="A69" s="59" t="s">
        <v>113</v>
      </c>
      <c r="B69" s="17">
        <v>791</v>
      </c>
      <c r="C69" s="61" t="s">
        <v>138</v>
      </c>
      <c r="D69" s="61" t="s">
        <v>112</v>
      </c>
      <c r="E69" s="46"/>
    </row>
    <row r="70" spans="1:5" ht="15.75">
      <c r="A70" s="59" t="s">
        <v>146</v>
      </c>
      <c r="B70" s="17">
        <v>791</v>
      </c>
      <c r="C70" s="61" t="s">
        <v>143</v>
      </c>
      <c r="D70" s="61"/>
      <c r="E70" s="46">
        <f>SUM(E71:E72)</f>
        <v>2279100</v>
      </c>
    </row>
    <row r="71" spans="1:5" ht="78.75" hidden="1">
      <c r="A71" s="59" t="s">
        <v>64</v>
      </c>
      <c r="B71" s="17">
        <v>791</v>
      </c>
      <c r="C71" s="61" t="s">
        <v>143</v>
      </c>
      <c r="D71" s="61" t="s">
        <v>65</v>
      </c>
      <c r="E71" s="46">
        <v>873500</v>
      </c>
    </row>
    <row r="72" spans="1:5" ht="31.5" hidden="1">
      <c r="A72" s="59" t="s">
        <v>69</v>
      </c>
      <c r="B72" s="17">
        <v>791</v>
      </c>
      <c r="C72" s="61" t="s">
        <v>143</v>
      </c>
      <c r="D72" s="61" t="s">
        <v>70</v>
      </c>
      <c r="E72" s="46">
        <v>1405600</v>
      </c>
    </row>
    <row r="73" spans="1:5" ht="31.5">
      <c r="A73" s="59" t="s">
        <v>169</v>
      </c>
      <c r="B73" s="17">
        <v>791</v>
      </c>
      <c r="C73" s="61" t="s">
        <v>276</v>
      </c>
      <c r="D73" s="61"/>
      <c r="E73" s="46">
        <f>E74</f>
        <v>100000</v>
      </c>
    </row>
    <row r="74" spans="1:5" ht="31.5">
      <c r="A74" s="59" t="s">
        <v>69</v>
      </c>
      <c r="B74" s="17">
        <v>791</v>
      </c>
      <c r="C74" s="61" t="s">
        <v>276</v>
      </c>
      <c r="D74" s="61" t="s">
        <v>70</v>
      </c>
      <c r="E74" s="46">
        <v>100000</v>
      </c>
    </row>
    <row r="75" spans="1:5" ht="63">
      <c r="A75" s="29" t="s">
        <v>212</v>
      </c>
      <c r="B75" s="18">
        <v>791</v>
      </c>
      <c r="C75" s="16" t="s">
        <v>129</v>
      </c>
      <c r="D75" s="16"/>
      <c r="E75" s="45">
        <f>E76+E78</f>
        <v>58174921.59</v>
      </c>
    </row>
    <row r="76" spans="1:5" ht="15.75">
      <c r="A76" s="59" t="s">
        <v>86</v>
      </c>
      <c r="B76" s="17">
        <v>791</v>
      </c>
      <c r="C76" s="61" t="s">
        <v>128</v>
      </c>
      <c r="D76" s="61"/>
      <c r="E76" s="46">
        <f>E77</f>
        <v>43212500</v>
      </c>
    </row>
    <row r="77" spans="1:5" ht="31.5">
      <c r="A77" s="59" t="s">
        <v>69</v>
      </c>
      <c r="B77" s="17">
        <v>791</v>
      </c>
      <c r="C77" s="61" t="s">
        <v>128</v>
      </c>
      <c r="D77" s="61" t="s">
        <v>70</v>
      </c>
      <c r="E77" s="46">
        <v>43212500</v>
      </c>
    </row>
    <row r="78" spans="1:5" ht="47.25">
      <c r="A78" s="59" t="s">
        <v>249</v>
      </c>
      <c r="B78" s="17">
        <v>791</v>
      </c>
      <c r="C78" s="61" t="s">
        <v>248</v>
      </c>
      <c r="D78" s="61"/>
      <c r="E78" s="46">
        <f>E79</f>
        <v>14962421.59</v>
      </c>
    </row>
    <row r="79" spans="1:5" ht="31.5">
      <c r="A79" s="59" t="s">
        <v>69</v>
      </c>
      <c r="B79" s="17">
        <v>791</v>
      </c>
      <c r="C79" s="61" t="s">
        <v>248</v>
      </c>
      <c r="D79" s="61" t="s">
        <v>70</v>
      </c>
      <c r="E79" s="46">
        <v>14962421.59</v>
      </c>
    </row>
    <row r="80" spans="1:5" ht="78.75">
      <c r="A80" s="29" t="s">
        <v>294</v>
      </c>
      <c r="B80" s="17">
        <v>791</v>
      </c>
      <c r="C80" s="16" t="s">
        <v>259</v>
      </c>
      <c r="D80" s="16"/>
      <c r="E80" s="45">
        <f>E81+E83+E85</f>
        <v>20538005.01</v>
      </c>
    </row>
    <row r="81" spans="1:5" ht="31.5">
      <c r="A81" s="59" t="s">
        <v>260</v>
      </c>
      <c r="B81" s="17">
        <v>791</v>
      </c>
      <c r="C81" s="61" t="s">
        <v>261</v>
      </c>
      <c r="D81" s="61"/>
      <c r="E81" s="46">
        <f>E82</f>
        <v>20538005.01</v>
      </c>
    </row>
    <row r="82" spans="1:5" ht="31.5">
      <c r="A82" s="59" t="s">
        <v>69</v>
      </c>
      <c r="B82" s="17">
        <v>791</v>
      </c>
      <c r="C82" s="61" t="s">
        <v>261</v>
      </c>
      <c r="D82" s="61" t="s">
        <v>70</v>
      </c>
      <c r="E82" s="46">
        <f>19120882.66+390222.1+1026900.25</f>
        <v>20538005.01</v>
      </c>
    </row>
    <row r="83" spans="1:5" ht="63" hidden="1">
      <c r="A83" s="59" t="s">
        <v>264</v>
      </c>
      <c r="B83" s="17">
        <v>791</v>
      </c>
      <c r="C83" s="61" t="s">
        <v>262</v>
      </c>
      <c r="D83" s="61"/>
      <c r="E83" s="46">
        <f>E84</f>
        <v>0</v>
      </c>
    </row>
    <row r="84" spans="1:5" ht="31.5" hidden="1">
      <c r="A84" s="59" t="s">
        <v>69</v>
      </c>
      <c r="B84" s="17">
        <v>791</v>
      </c>
      <c r="C84" s="61" t="s">
        <v>262</v>
      </c>
      <c r="D84" s="61" t="s">
        <v>70</v>
      </c>
      <c r="E84" s="46"/>
    </row>
    <row r="85" spans="1:5" ht="94.5" hidden="1">
      <c r="A85" s="59" t="s">
        <v>265</v>
      </c>
      <c r="B85" s="17">
        <v>791</v>
      </c>
      <c r="C85" s="61" t="s">
        <v>263</v>
      </c>
      <c r="D85" s="61"/>
      <c r="E85" s="46">
        <f>E86</f>
        <v>0</v>
      </c>
    </row>
    <row r="86" spans="1:5" ht="31.5" hidden="1">
      <c r="A86" s="59" t="s">
        <v>69</v>
      </c>
      <c r="B86" s="17">
        <v>791</v>
      </c>
      <c r="C86" s="61" t="s">
        <v>263</v>
      </c>
      <c r="D86" s="61" t="s">
        <v>70</v>
      </c>
      <c r="E86" s="46"/>
    </row>
    <row r="87" spans="1:5" ht="47.25">
      <c r="A87" s="29" t="s">
        <v>211</v>
      </c>
      <c r="B87" s="18">
        <v>791</v>
      </c>
      <c r="C87" s="16" t="s">
        <v>208</v>
      </c>
      <c r="D87" s="16"/>
      <c r="E87" s="45">
        <f>E88</f>
        <v>520800</v>
      </c>
    </row>
    <row r="88" spans="1:5" ht="31.5">
      <c r="A88" s="59" t="s">
        <v>155</v>
      </c>
      <c r="B88" s="17">
        <v>791</v>
      </c>
      <c r="C88" s="61" t="s">
        <v>207</v>
      </c>
      <c r="D88" s="61"/>
      <c r="E88" s="46">
        <f>E89</f>
        <v>520800</v>
      </c>
    </row>
    <row r="89" spans="1:5" ht="31.5">
      <c r="A89" s="59" t="s">
        <v>69</v>
      </c>
      <c r="B89" s="17">
        <v>791</v>
      </c>
      <c r="C89" s="61" t="s">
        <v>207</v>
      </c>
      <c r="D89" s="61" t="s">
        <v>70</v>
      </c>
      <c r="E89" s="46">
        <v>520800</v>
      </c>
    </row>
  </sheetData>
  <sheetProtection/>
  <mergeCells count="15"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1:E1"/>
    <mergeCell ref="A2:E2"/>
    <mergeCell ref="A3:E3"/>
    <mergeCell ref="A4:E4"/>
    <mergeCell ref="A5:E5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77"/>
  <sheetViews>
    <sheetView view="pageBreakPreview" zoomScale="90" zoomScaleSheetLayoutView="90" zoomScalePageLayoutView="0" workbookViewId="0" topLeftCell="A1">
      <selection activeCell="E18" sqref="E18"/>
    </sheetView>
  </sheetViews>
  <sheetFormatPr defaultColWidth="9.140625" defaultRowHeight="15"/>
  <cols>
    <col min="1" max="1" width="55.7109375" style="25" customWidth="1"/>
    <col min="2" max="2" width="7.8515625" style="25" customWidth="1"/>
    <col min="3" max="3" width="15.140625" style="22" customWidth="1"/>
    <col min="4" max="4" width="6.8515625" style="22" customWidth="1"/>
    <col min="5" max="6" width="16.28125" style="22" customWidth="1"/>
    <col min="7" max="16384" width="9.140625" style="22" customWidth="1"/>
  </cols>
  <sheetData>
    <row r="1" spans="1:6" s="32" customFormat="1" ht="18.75">
      <c r="A1" s="80" t="s">
        <v>54</v>
      </c>
      <c r="B1" s="80"/>
      <c r="C1" s="80"/>
      <c r="D1" s="80"/>
      <c r="E1" s="80"/>
      <c r="F1" s="80"/>
    </row>
    <row r="2" spans="1:6" s="32" customFormat="1" ht="18.75" customHeight="1">
      <c r="A2" s="80" t="s">
        <v>2</v>
      </c>
      <c r="B2" s="80"/>
      <c r="C2" s="80"/>
      <c r="D2" s="80"/>
      <c r="E2" s="80"/>
      <c r="F2" s="80"/>
    </row>
    <row r="3" spans="1:6" s="32" customFormat="1" ht="18.75" customHeight="1">
      <c r="A3" s="80" t="s">
        <v>3</v>
      </c>
      <c r="B3" s="80"/>
      <c r="C3" s="80"/>
      <c r="D3" s="80"/>
      <c r="E3" s="80"/>
      <c r="F3" s="80"/>
    </row>
    <row r="4" spans="1:6" s="32" customFormat="1" ht="18.75">
      <c r="A4" s="80" t="str">
        <f>'Прил.7 ведомств.'!A4:E4</f>
        <v>от 23 декабря 2022 года № 196</v>
      </c>
      <c r="B4" s="80"/>
      <c r="C4" s="80"/>
      <c r="D4" s="80"/>
      <c r="E4" s="80"/>
      <c r="F4" s="80"/>
    </row>
    <row r="5" spans="1:6" s="32" customFormat="1" ht="18.75" customHeight="1">
      <c r="A5" s="80" t="s">
        <v>4</v>
      </c>
      <c r="B5" s="80"/>
      <c r="C5" s="80"/>
      <c r="D5" s="80"/>
      <c r="E5" s="80"/>
      <c r="F5" s="80"/>
    </row>
    <row r="6" spans="1:6" s="32" customFormat="1" ht="18.75" customHeight="1">
      <c r="A6" s="80" t="s">
        <v>3</v>
      </c>
      <c r="B6" s="80"/>
      <c r="C6" s="80"/>
      <c r="D6" s="80"/>
      <c r="E6" s="80"/>
      <c r="F6" s="80"/>
    </row>
    <row r="7" spans="1:6" s="32" customFormat="1" ht="18.75" customHeight="1">
      <c r="A7" s="80" t="str">
        <f>'Прил.7 ведомств.'!A7:E7</f>
        <v>на 2023 год и плановый период 2024 и 2025 годов»</v>
      </c>
      <c r="B7" s="80"/>
      <c r="C7" s="80"/>
      <c r="D7" s="80"/>
      <c r="E7" s="80"/>
      <c r="F7" s="80"/>
    </row>
    <row r="8" spans="1:5" ht="18.75">
      <c r="A8" s="81"/>
      <c r="B8" s="81"/>
      <c r="C8" s="81"/>
      <c r="D8" s="81"/>
      <c r="E8" s="81"/>
    </row>
    <row r="9" spans="1:6" ht="60.75" customHeight="1">
      <c r="A9" s="82" t="s">
        <v>279</v>
      </c>
      <c r="B9" s="82"/>
      <c r="C9" s="82"/>
      <c r="D9" s="82"/>
      <c r="E9" s="82"/>
      <c r="F9" s="82"/>
    </row>
    <row r="10" spans="1:6" s="25" customFormat="1" ht="15.75">
      <c r="A10" s="83"/>
      <c r="B10" s="83"/>
      <c r="C10" s="83"/>
      <c r="D10" s="83"/>
      <c r="E10" s="83"/>
      <c r="F10" s="83"/>
    </row>
    <row r="11" spans="1:6" s="25" customFormat="1" ht="15" customHeight="1">
      <c r="A11" s="84" t="s">
        <v>55</v>
      </c>
      <c r="B11" s="84" t="s">
        <v>108</v>
      </c>
      <c r="C11" s="84" t="s">
        <v>57</v>
      </c>
      <c r="D11" s="84" t="s">
        <v>58</v>
      </c>
      <c r="E11" s="87" t="s">
        <v>225</v>
      </c>
      <c r="F11" s="87"/>
    </row>
    <row r="12" spans="1:6" s="25" customFormat="1" ht="15.75">
      <c r="A12" s="85"/>
      <c r="B12" s="85"/>
      <c r="C12" s="85"/>
      <c r="D12" s="85"/>
      <c r="E12" s="18" t="s">
        <v>234</v>
      </c>
      <c r="F12" s="18" t="s">
        <v>271</v>
      </c>
    </row>
    <row r="13" spans="1:6" s="25" customFormat="1" ht="15.75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</row>
    <row r="14" spans="1:6" s="25" customFormat="1" ht="15.75">
      <c r="A14" s="15" t="s">
        <v>59</v>
      </c>
      <c r="B14" s="17"/>
      <c r="C14" s="18"/>
      <c r="D14" s="18"/>
      <c r="E14" s="44">
        <f>E15+E20+E75</f>
        <v>165630600</v>
      </c>
      <c r="F14" s="44">
        <f>F15+F20+F75</f>
        <v>167987400</v>
      </c>
    </row>
    <row r="15" spans="1:6" s="25" customFormat="1" ht="47.25">
      <c r="A15" s="15" t="s">
        <v>114</v>
      </c>
      <c r="B15" s="18">
        <v>730</v>
      </c>
      <c r="C15" s="18"/>
      <c r="D15" s="18"/>
      <c r="E15" s="44">
        <f>E16</f>
        <v>820100</v>
      </c>
      <c r="F15" s="44">
        <f>F16</f>
        <v>820100</v>
      </c>
    </row>
    <row r="16" spans="1:6" s="25" customFormat="1" ht="78.75">
      <c r="A16" s="29" t="s">
        <v>68</v>
      </c>
      <c r="B16" s="18">
        <v>730</v>
      </c>
      <c r="C16" s="16" t="s">
        <v>158</v>
      </c>
      <c r="D16" s="16"/>
      <c r="E16" s="45">
        <f>E17</f>
        <v>820100</v>
      </c>
      <c r="F16" s="45">
        <f>F17</f>
        <v>820100</v>
      </c>
    </row>
    <row r="17" spans="1:6" s="25" customFormat="1" ht="31.5">
      <c r="A17" s="59" t="s">
        <v>63</v>
      </c>
      <c r="B17" s="17">
        <v>730</v>
      </c>
      <c r="C17" s="61" t="s">
        <v>159</v>
      </c>
      <c r="D17" s="61"/>
      <c r="E17" s="46">
        <f>E18+E19</f>
        <v>820100</v>
      </c>
      <c r="F17" s="46">
        <f>F18+F19</f>
        <v>820100</v>
      </c>
    </row>
    <row r="18" spans="1:6" s="25" customFormat="1" ht="78.75">
      <c r="A18" s="59" t="s">
        <v>64</v>
      </c>
      <c r="B18" s="17">
        <v>730</v>
      </c>
      <c r="C18" s="61" t="s">
        <v>159</v>
      </c>
      <c r="D18" s="61" t="s">
        <v>65</v>
      </c>
      <c r="E18" s="46">
        <v>631900</v>
      </c>
      <c r="F18" s="46">
        <v>631900</v>
      </c>
    </row>
    <row r="19" spans="1:6" s="25" customFormat="1" ht="31.5">
      <c r="A19" s="59" t="s">
        <v>69</v>
      </c>
      <c r="B19" s="17">
        <v>730</v>
      </c>
      <c r="C19" s="61" t="s">
        <v>159</v>
      </c>
      <c r="D19" s="61" t="s">
        <v>70</v>
      </c>
      <c r="E19" s="46">
        <v>188200</v>
      </c>
      <c r="F19" s="46">
        <v>188200</v>
      </c>
    </row>
    <row r="20" spans="1:6" s="25" customFormat="1" ht="47.25">
      <c r="A20" s="15" t="s">
        <v>107</v>
      </c>
      <c r="B20" s="18">
        <v>791</v>
      </c>
      <c r="C20" s="16"/>
      <c r="D20" s="16"/>
      <c r="E20" s="45">
        <f>E21+E24+E34+E37+E40+E45+E51+E54+E69+E72</f>
        <v>160669800</v>
      </c>
      <c r="F20" s="45">
        <f>F21+F24+F34+F37+F40+F45+F51+F54+F69+F72</f>
        <v>158767300</v>
      </c>
    </row>
    <row r="21" spans="1:6" s="25" customFormat="1" ht="78.75">
      <c r="A21" s="29" t="s">
        <v>156</v>
      </c>
      <c r="B21" s="18">
        <v>791</v>
      </c>
      <c r="C21" s="16" t="s">
        <v>144</v>
      </c>
      <c r="D21" s="16"/>
      <c r="E21" s="45">
        <f>E22</f>
        <v>468200</v>
      </c>
      <c r="F21" s="45">
        <f>F22</f>
        <v>468200</v>
      </c>
    </row>
    <row r="22" spans="1:6" s="19" customFormat="1" ht="18.75" customHeight="1">
      <c r="A22" s="59" t="s">
        <v>102</v>
      </c>
      <c r="B22" s="17">
        <v>791</v>
      </c>
      <c r="C22" s="61" t="s">
        <v>145</v>
      </c>
      <c r="D22" s="61"/>
      <c r="E22" s="46">
        <f>E23</f>
        <v>468200</v>
      </c>
      <c r="F22" s="46">
        <f>F23</f>
        <v>468200</v>
      </c>
    </row>
    <row r="23" spans="1:6" s="25" customFormat="1" ht="15.75">
      <c r="A23" s="59" t="s">
        <v>103</v>
      </c>
      <c r="B23" s="17">
        <v>791</v>
      </c>
      <c r="C23" s="61" t="s">
        <v>145</v>
      </c>
      <c r="D23" s="61" t="s">
        <v>104</v>
      </c>
      <c r="E23" s="46">
        <v>468200</v>
      </c>
      <c r="F23" s="46">
        <v>468200</v>
      </c>
    </row>
    <row r="24" spans="1:6" s="25" customFormat="1" ht="63">
      <c r="A24" s="29" t="s">
        <v>209</v>
      </c>
      <c r="B24" s="18">
        <v>791</v>
      </c>
      <c r="C24" s="16" t="s">
        <v>120</v>
      </c>
      <c r="D24" s="16"/>
      <c r="E24" s="45">
        <f>E25+E30+E32</f>
        <v>16508100</v>
      </c>
      <c r="F24" s="45">
        <f>F25+F30+F32</f>
        <v>16524300</v>
      </c>
    </row>
    <row r="25" spans="1:6" s="25" customFormat="1" ht="31.5">
      <c r="A25" s="59" t="s">
        <v>63</v>
      </c>
      <c r="B25" s="17">
        <v>791</v>
      </c>
      <c r="C25" s="61" t="s">
        <v>118</v>
      </c>
      <c r="D25" s="61"/>
      <c r="E25" s="46">
        <f>E26+E27+E28+E29</f>
        <v>15600300</v>
      </c>
      <c r="F25" s="46">
        <f>F26+F27+F28+F29</f>
        <v>15616500</v>
      </c>
    </row>
    <row r="26" spans="1:6" s="25" customFormat="1" ht="78.75">
      <c r="A26" s="59" t="s">
        <v>64</v>
      </c>
      <c r="B26" s="17">
        <v>791</v>
      </c>
      <c r="C26" s="61" t="s">
        <v>118</v>
      </c>
      <c r="D26" s="61" t="s">
        <v>65</v>
      </c>
      <c r="E26" s="46">
        <v>11310400</v>
      </c>
      <c r="F26" s="46">
        <v>11310400</v>
      </c>
    </row>
    <row r="27" spans="1:6" ht="31.5">
      <c r="A27" s="59" t="s">
        <v>69</v>
      </c>
      <c r="B27" s="17">
        <v>791</v>
      </c>
      <c r="C27" s="61" t="s">
        <v>118</v>
      </c>
      <c r="D27" s="61" t="s">
        <v>70</v>
      </c>
      <c r="E27" s="46">
        <f>4203400+78500</f>
        <v>4281900</v>
      </c>
      <c r="F27" s="46">
        <f>4219600+78500</f>
        <v>4298100</v>
      </c>
    </row>
    <row r="28" spans="1:6" ht="15.75">
      <c r="A28" s="59" t="s">
        <v>75</v>
      </c>
      <c r="B28" s="17">
        <v>791</v>
      </c>
      <c r="C28" s="61" t="s">
        <v>118</v>
      </c>
      <c r="D28" s="61" t="s">
        <v>76</v>
      </c>
      <c r="E28" s="46"/>
      <c r="F28" s="46"/>
    </row>
    <row r="29" spans="1:6" ht="15.75">
      <c r="A29" s="59" t="s">
        <v>71</v>
      </c>
      <c r="B29" s="17">
        <v>791</v>
      </c>
      <c r="C29" s="61" t="s">
        <v>118</v>
      </c>
      <c r="D29" s="61" t="s">
        <v>72</v>
      </c>
      <c r="E29" s="46">
        <v>8000</v>
      </c>
      <c r="F29" s="46">
        <v>8000</v>
      </c>
    </row>
    <row r="30" spans="1:6" s="20" customFormat="1" ht="47.25">
      <c r="A30" s="59" t="s">
        <v>77</v>
      </c>
      <c r="B30" s="17">
        <v>791</v>
      </c>
      <c r="C30" s="61" t="s">
        <v>119</v>
      </c>
      <c r="D30" s="61"/>
      <c r="E30" s="46">
        <f>E31</f>
        <v>857800</v>
      </c>
      <c r="F30" s="46">
        <f>F31</f>
        <v>857800</v>
      </c>
    </row>
    <row r="31" spans="1:6" ht="78.75">
      <c r="A31" s="59" t="s">
        <v>64</v>
      </c>
      <c r="B31" s="17">
        <v>791</v>
      </c>
      <c r="C31" s="61" t="s">
        <v>119</v>
      </c>
      <c r="D31" s="61" t="s">
        <v>65</v>
      </c>
      <c r="E31" s="46">
        <v>857800</v>
      </c>
      <c r="F31" s="46">
        <v>857800</v>
      </c>
    </row>
    <row r="32" spans="1:6" ht="15.75">
      <c r="A32" s="59" t="s">
        <v>80</v>
      </c>
      <c r="B32" s="17">
        <v>791</v>
      </c>
      <c r="C32" s="61" t="s">
        <v>244</v>
      </c>
      <c r="D32" s="61"/>
      <c r="E32" s="46">
        <f>E33</f>
        <v>50000</v>
      </c>
      <c r="F32" s="46">
        <f>F33</f>
        <v>50000</v>
      </c>
    </row>
    <row r="33" spans="1:6" ht="15.75">
      <c r="A33" s="59" t="s">
        <v>71</v>
      </c>
      <c r="B33" s="17">
        <v>791</v>
      </c>
      <c r="C33" s="61" t="s">
        <v>244</v>
      </c>
      <c r="D33" s="61" t="s">
        <v>72</v>
      </c>
      <c r="E33" s="46">
        <v>50000</v>
      </c>
      <c r="F33" s="46">
        <v>50000</v>
      </c>
    </row>
    <row r="34" spans="1:6" ht="78.75">
      <c r="A34" s="29" t="s">
        <v>215</v>
      </c>
      <c r="B34" s="18">
        <v>791</v>
      </c>
      <c r="C34" s="16" t="s">
        <v>130</v>
      </c>
      <c r="D34" s="16"/>
      <c r="E34" s="45">
        <f>E35</f>
        <v>1000000</v>
      </c>
      <c r="F34" s="45">
        <f>F35</f>
        <v>1000000</v>
      </c>
    </row>
    <row r="35" spans="1:6" ht="47.25">
      <c r="A35" s="59" t="s">
        <v>214</v>
      </c>
      <c r="B35" s="17">
        <v>791</v>
      </c>
      <c r="C35" s="61" t="s">
        <v>213</v>
      </c>
      <c r="D35" s="61"/>
      <c r="E35" s="46">
        <f>E36</f>
        <v>1000000</v>
      </c>
      <c r="F35" s="46">
        <f>F36</f>
        <v>1000000</v>
      </c>
    </row>
    <row r="36" spans="1:6" ht="15.75">
      <c r="A36" s="59" t="s">
        <v>71</v>
      </c>
      <c r="B36" s="17">
        <v>791</v>
      </c>
      <c r="C36" s="61" t="s">
        <v>213</v>
      </c>
      <c r="D36" s="61" t="s">
        <v>72</v>
      </c>
      <c r="E36" s="46">
        <v>1000000</v>
      </c>
      <c r="F36" s="46">
        <v>1000000</v>
      </c>
    </row>
    <row r="37" spans="1:6" ht="63">
      <c r="A37" s="29" t="s">
        <v>221</v>
      </c>
      <c r="B37" s="18">
        <v>791</v>
      </c>
      <c r="C37" s="16" t="s">
        <v>220</v>
      </c>
      <c r="D37" s="16"/>
      <c r="E37" s="45">
        <f>E38</f>
        <v>63603600</v>
      </c>
      <c r="F37" s="45">
        <f>F38</f>
        <v>63603600</v>
      </c>
    </row>
    <row r="38" spans="1:6" ht="15.75">
      <c r="A38" s="59" t="s">
        <v>102</v>
      </c>
      <c r="B38" s="17">
        <v>791</v>
      </c>
      <c r="C38" s="61" t="s">
        <v>219</v>
      </c>
      <c r="D38" s="61"/>
      <c r="E38" s="46">
        <f>E39</f>
        <v>63603600</v>
      </c>
      <c r="F38" s="46">
        <f>F39</f>
        <v>63603600</v>
      </c>
    </row>
    <row r="39" spans="1:6" ht="15.75">
      <c r="A39" s="59" t="s">
        <v>103</v>
      </c>
      <c r="B39" s="17">
        <v>791</v>
      </c>
      <c r="C39" s="61" t="s">
        <v>219</v>
      </c>
      <c r="D39" s="61" t="s">
        <v>104</v>
      </c>
      <c r="E39" s="46">
        <v>63603600</v>
      </c>
      <c r="F39" s="46">
        <v>63603600</v>
      </c>
    </row>
    <row r="40" spans="1:6" s="20" customFormat="1" ht="63">
      <c r="A40" s="29" t="s">
        <v>216</v>
      </c>
      <c r="B40" s="18">
        <v>791</v>
      </c>
      <c r="C40" s="16" t="s">
        <v>165</v>
      </c>
      <c r="D40" s="16"/>
      <c r="E40" s="45">
        <f>E41+E43</f>
        <v>2300000</v>
      </c>
      <c r="F40" s="45">
        <f>F41+F43</f>
        <v>2300000</v>
      </c>
    </row>
    <row r="41" spans="1:6" ht="15.75">
      <c r="A41" s="59" t="s">
        <v>102</v>
      </c>
      <c r="B41" s="17">
        <v>791</v>
      </c>
      <c r="C41" s="61" t="s">
        <v>164</v>
      </c>
      <c r="D41" s="61"/>
      <c r="E41" s="46">
        <f>E42</f>
        <v>2000000</v>
      </c>
      <c r="F41" s="46">
        <f>F42</f>
        <v>2000000</v>
      </c>
    </row>
    <row r="42" spans="1:6" ht="15.75">
      <c r="A42" s="59" t="s">
        <v>103</v>
      </c>
      <c r="B42" s="17">
        <v>791</v>
      </c>
      <c r="C42" s="61" t="s">
        <v>164</v>
      </c>
      <c r="D42" s="61" t="s">
        <v>104</v>
      </c>
      <c r="E42" s="46">
        <v>2000000</v>
      </c>
      <c r="F42" s="46">
        <v>2000000</v>
      </c>
    </row>
    <row r="43" spans="1:6" s="20" customFormat="1" ht="15.75">
      <c r="A43" s="59" t="s">
        <v>218</v>
      </c>
      <c r="B43" s="17">
        <v>791</v>
      </c>
      <c r="C43" s="61" t="s">
        <v>217</v>
      </c>
      <c r="D43" s="61"/>
      <c r="E43" s="46">
        <f>E44</f>
        <v>300000</v>
      </c>
      <c r="F43" s="46">
        <f>F44</f>
        <v>300000</v>
      </c>
    </row>
    <row r="44" spans="1:6" ht="31.5">
      <c r="A44" s="59" t="s">
        <v>69</v>
      </c>
      <c r="B44" s="17">
        <v>791</v>
      </c>
      <c r="C44" s="61" t="s">
        <v>217</v>
      </c>
      <c r="D44" s="61" t="s">
        <v>70</v>
      </c>
      <c r="E44" s="46">
        <v>300000</v>
      </c>
      <c r="F44" s="46">
        <v>300000</v>
      </c>
    </row>
    <row r="45" spans="1:6" ht="78.75">
      <c r="A45" s="34" t="s">
        <v>210</v>
      </c>
      <c r="B45" s="18">
        <v>791</v>
      </c>
      <c r="C45" s="16" t="s">
        <v>122</v>
      </c>
      <c r="D45" s="16"/>
      <c r="E45" s="45">
        <f>E46+E48</f>
        <v>1792000</v>
      </c>
      <c r="F45" s="45">
        <f>F46+F48</f>
        <v>1815000</v>
      </c>
    </row>
    <row r="46" spans="1:6" s="20" customFormat="1" ht="47.25">
      <c r="A46" s="63" t="s">
        <v>83</v>
      </c>
      <c r="B46" s="17">
        <v>791</v>
      </c>
      <c r="C46" s="61" t="s">
        <v>121</v>
      </c>
      <c r="D46" s="61"/>
      <c r="E46" s="46">
        <f>E47</f>
        <v>300000</v>
      </c>
      <c r="F46" s="46">
        <f>F47</f>
        <v>300000</v>
      </c>
    </row>
    <row r="47" spans="1:6" ht="31.5">
      <c r="A47" s="63" t="s">
        <v>69</v>
      </c>
      <c r="B47" s="17">
        <v>791</v>
      </c>
      <c r="C47" s="61" t="s">
        <v>121</v>
      </c>
      <c r="D47" s="61" t="s">
        <v>70</v>
      </c>
      <c r="E47" s="46">
        <v>300000</v>
      </c>
      <c r="F47" s="46">
        <v>300000</v>
      </c>
    </row>
    <row r="48" spans="1:6" ht="15.75">
      <c r="A48" s="59" t="s">
        <v>124</v>
      </c>
      <c r="B48" s="17">
        <v>791</v>
      </c>
      <c r="C48" s="61" t="s">
        <v>123</v>
      </c>
      <c r="D48" s="61"/>
      <c r="E48" s="46">
        <f>E49+E50</f>
        <v>1492000</v>
      </c>
      <c r="F48" s="46">
        <f>F49+F50</f>
        <v>1515000</v>
      </c>
    </row>
    <row r="49" spans="1:6" ht="31.5">
      <c r="A49" s="59" t="s">
        <v>69</v>
      </c>
      <c r="B49" s="17">
        <v>791</v>
      </c>
      <c r="C49" s="61" t="s">
        <v>123</v>
      </c>
      <c r="D49" s="61" t="s">
        <v>70</v>
      </c>
      <c r="E49" s="46">
        <v>1456200</v>
      </c>
      <c r="F49" s="46">
        <v>1479200</v>
      </c>
    </row>
    <row r="50" spans="1:6" ht="15.75">
      <c r="A50" s="59" t="s">
        <v>71</v>
      </c>
      <c r="B50" s="17">
        <v>791</v>
      </c>
      <c r="C50" s="61" t="s">
        <v>123</v>
      </c>
      <c r="D50" s="61" t="s">
        <v>72</v>
      </c>
      <c r="E50" s="46">
        <v>35800</v>
      </c>
      <c r="F50" s="46">
        <v>35800</v>
      </c>
    </row>
    <row r="51" spans="1:6" ht="63" hidden="1">
      <c r="A51" s="29" t="s">
        <v>242</v>
      </c>
      <c r="B51" s="18">
        <v>791</v>
      </c>
      <c r="C51" s="16" t="s">
        <v>241</v>
      </c>
      <c r="D51" s="16"/>
      <c r="E51" s="45">
        <f>E52</f>
        <v>0</v>
      </c>
      <c r="F51" s="45">
        <f>F52</f>
        <v>0</v>
      </c>
    </row>
    <row r="52" spans="1:6" ht="31.5" hidden="1">
      <c r="A52" s="59" t="s">
        <v>238</v>
      </c>
      <c r="B52" s="17">
        <v>791</v>
      </c>
      <c r="C52" s="61" t="s">
        <v>237</v>
      </c>
      <c r="D52" s="61"/>
      <c r="E52" s="46">
        <f>E53</f>
        <v>0</v>
      </c>
      <c r="F52" s="46">
        <f>F53</f>
        <v>0</v>
      </c>
    </row>
    <row r="53" spans="1:6" ht="31.5" hidden="1">
      <c r="A53" s="59" t="s">
        <v>69</v>
      </c>
      <c r="B53" s="17">
        <v>791</v>
      </c>
      <c r="C53" s="61" t="s">
        <v>237</v>
      </c>
      <c r="D53" s="61" t="s">
        <v>70</v>
      </c>
      <c r="E53" s="46"/>
      <c r="F53" s="46"/>
    </row>
    <row r="54" spans="1:6" ht="78.75">
      <c r="A54" s="29" t="s">
        <v>93</v>
      </c>
      <c r="B54" s="18">
        <v>791</v>
      </c>
      <c r="C54" s="16" t="s">
        <v>134</v>
      </c>
      <c r="D54" s="16"/>
      <c r="E54" s="45">
        <f>E55+E57+E60+E64+E67</f>
        <v>33717200</v>
      </c>
      <c r="F54" s="45">
        <f>F55+F57+F60+F64+F67</f>
        <v>34398200</v>
      </c>
    </row>
    <row r="55" spans="1:6" ht="47.25">
      <c r="A55" s="59" t="s">
        <v>110</v>
      </c>
      <c r="B55" s="17">
        <v>791</v>
      </c>
      <c r="C55" s="61" t="s">
        <v>133</v>
      </c>
      <c r="D55" s="61"/>
      <c r="E55" s="46">
        <f>E56</f>
        <v>1237700</v>
      </c>
      <c r="F55" s="46">
        <f>F56</f>
        <v>1237700</v>
      </c>
    </row>
    <row r="56" spans="1:6" ht="31.5">
      <c r="A56" s="59" t="s">
        <v>69</v>
      </c>
      <c r="B56" s="17">
        <v>791</v>
      </c>
      <c r="C56" s="61" t="s">
        <v>133</v>
      </c>
      <c r="D56" s="61" t="s">
        <v>70</v>
      </c>
      <c r="E56" s="46">
        <v>1237700</v>
      </c>
      <c r="F56" s="46">
        <v>1237700</v>
      </c>
    </row>
    <row r="57" spans="1:6" ht="15.75">
      <c r="A57" s="59" t="s">
        <v>136</v>
      </c>
      <c r="B57" s="17">
        <v>791</v>
      </c>
      <c r="C57" s="61" t="s">
        <v>135</v>
      </c>
      <c r="D57" s="61"/>
      <c r="E57" s="46">
        <f>SUM(E58:E59)</f>
        <v>0</v>
      </c>
      <c r="F57" s="46">
        <f>SUM(F58:F59)</f>
        <v>0</v>
      </c>
    </row>
    <row r="58" spans="1:6" ht="31.5" hidden="1">
      <c r="A58" s="59" t="s">
        <v>69</v>
      </c>
      <c r="B58" s="17">
        <v>791</v>
      </c>
      <c r="C58" s="61" t="s">
        <v>135</v>
      </c>
      <c r="D58" s="61" t="s">
        <v>70</v>
      </c>
      <c r="E58" s="46"/>
      <c r="F58" s="46"/>
    </row>
    <row r="59" spans="1:6" ht="15.75" hidden="1">
      <c r="A59" s="59" t="s">
        <v>71</v>
      </c>
      <c r="B59" s="17">
        <v>791</v>
      </c>
      <c r="C59" s="61" t="s">
        <v>135</v>
      </c>
      <c r="D59" s="61" t="s">
        <v>72</v>
      </c>
      <c r="E59" s="46"/>
      <c r="F59" s="46"/>
    </row>
    <row r="60" spans="1:6" ht="31.5">
      <c r="A60" s="59" t="s">
        <v>99</v>
      </c>
      <c r="B60" s="17">
        <v>791</v>
      </c>
      <c r="C60" s="61" t="s">
        <v>137</v>
      </c>
      <c r="D60" s="61"/>
      <c r="E60" s="46">
        <f>E61</f>
        <v>30100400</v>
      </c>
      <c r="F60" s="46">
        <f>F61</f>
        <v>30781400</v>
      </c>
    </row>
    <row r="61" spans="1:6" ht="31.5">
      <c r="A61" s="59" t="s">
        <v>69</v>
      </c>
      <c r="B61" s="17">
        <v>791</v>
      </c>
      <c r="C61" s="61" t="s">
        <v>137</v>
      </c>
      <c r="D61" s="61" t="s">
        <v>70</v>
      </c>
      <c r="E61" s="46">
        <v>30100400</v>
      </c>
      <c r="F61" s="46">
        <v>30781400</v>
      </c>
    </row>
    <row r="62" spans="1:6" ht="47.25" hidden="1">
      <c r="A62" s="59" t="s">
        <v>139</v>
      </c>
      <c r="B62" s="17">
        <v>791</v>
      </c>
      <c r="C62" s="61" t="s">
        <v>138</v>
      </c>
      <c r="D62" s="61"/>
      <c r="E62" s="46">
        <f>E63</f>
        <v>0</v>
      </c>
      <c r="F62" s="46">
        <f>F63</f>
        <v>0</v>
      </c>
    </row>
    <row r="63" spans="1:6" ht="31.5" hidden="1">
      <c r="A63" s="59" t="s">
        <v>113</v>
      </c>
      <c r="B63" s="17">
        <v>791</v>
      </c>
      <c r="C63" s="61" t="s">
        <v>138</v>
      </c>
      <c r="D63" s="61" t="s">
        <v>112</v>
      </c>
      <c r="E63" s="46"/>
      <c r="F63" s="46"/>
    </row>
    <row r="64" spans="1:6" ht="15.75">
      <c r="A64" s="59" t="s">
        <v>146</v>
      </c>
      <c r="B64" s="17">
        <v>791</v>
      </c>
      <c r="C64" s="61" t="s">
        <v>143</v>
      </c>
      <c r="D64" s="61"/>
      <c r="E64" s="46">
        <f>SUM(E65:E66)</f>
        <v>2279100</v>
      </c>
      <c r="F64" s="46">
        <f>SUM(F65:F66)</f>
        <v>2279100</v>
      </c>
    </row>
    <row r="65" spans="1:6" ht="78.75">
      <c r="A65" s="59" t="s">
        <v>64</v>
      </c>
      <c r="B65" s="17">
        <v>791</v>
      </c>
      <c r="C65" s="61" t="s">
        <v>143</v>
      </c>
      <c r="D65" s="61" t="s">
        <v>65</v>
      </c>
      <c r="E65" s="46">
        <v>873500</v>
      </c>
      <c r="F65" s="46">
        <v>873500</v>
      </c>
    </row>
    <row r="66" spans="1:6" ht="31.5">
      <c r="A66" s="59" t="s">
        <v>69</v>
      </c>
      <c r="B66" s="17">
        <v>791</v>
      </c>
      <c r="C66" s="61" t="s">
        <v>143</v>
      </c>
      <c r="D66" s="61" t="s">
        <v>70</v>
      </c>
      <c r="E66" s="46">
        <v>1405600</v>
      </c>
      <c r="F66" s="46">
        <v>1405600</v>
      </c>
    </row>
    <row r="67" spans="1:6" ht="31.5">
      <c r="A67" s="59" t="s">
        <v>169</v>
      </c>
      <c r="B67" s="17">
        <v>791</v>
      </c>
      <c r="C67" s="61" t="s">
        <v>276</v>
      </c>
      <c r="D67" s="61"/>
      <c r="E67" s="46">
        <f>E68</f>
        <v>100000</v>
      </c>
      <c r="F67" s="46">
        <f>F68</f>
        <v>100000</v>
      </c>
    </row>
    <row r="68" spans="1:6" ht="31.5">
      <c r="A68" s="59" t="s">
        <v>69</v>
      </c>
      <c r="B68" s="17">
        <v>791</v>
      </c>
      <c r="C68" s="61" t="s">
        <v>276</v>
      </c>
      <c r="D68" s="61" t="s">
        <v>70</v>
      </c>
      <c r="E68" s="46">
        <v>100000</v>
      </c>
      <c r="F68" s="46">
        <v>100000</v>
      </c>
    </row>
    <row r="69" spans="1:6" ht="63">
      <c r="A69" s="29" t="s">
        <v>212</v>
      </c>
      <c r="B69" s="18">
        <v>791</v>
      </c>
      <c r="C69" s="16" t="s">
        <v>129</v>
      </c>
      <c r="D69" s="16"/>
      <c r="E69" s="45">
        <f>E70</f>
        <v>40759900</v>
      </c>
      <c r="F69" s="45">
        <f>F70</f>
        <v>38137200</v>
      </c>
    </row>
    <row r="70" spans="1:6" ht="15.75">
      <c r="A70" s="59" t="s">
        <v>86</v>
      </c>
      <c r="B70" s="17">
        <v>791</v>
      </c>
      <c r="C70" s="61" t="s">
        <v>128</v>
      </c>
      <c r="D70" s="61"/>
      <c r="E70" s="46">
        <f>E71</f>
        <v>40759900</v>
      </c>
      <c r="F70" s="46">
        <f>F71</f>
        <v>38137200</v>
      </c>
    </row>
    <row r="71" spans="1:6" ht="31.5">
      <c r="A71" s="59" t="s">
        <v>69</v>
      </c>
      <c r="B71" s="17">
        <v>791</v>
      </c>
      <c r="C71" s="61" t="s">
        <v>128</v>
      </c>
      <c r="D71" s="61" t="s">
        <v>70</v>
      </c>
      <c r="E71" s="46">
        <v>40759900</v>
      </c>
      <c r="F71" s="46">
        <v>38137200</v>
      </c>
    </row>
    <row r="72" spans="1:6" ht="47.25">
      <c r="A72" s="29" t="s">
        <v>211</v>
      </c>
      <c r="B72" s="18">
        <v>791</v>
      </c>
      <c r="C72" s="16" t="s">
        <v>208</v>
      </c>
      <c r="D72" s="16"/>
      <c r="E72" s="45">
        <f>E73</f>
        <v>520800</v>
      </c>
      <c r="F72" s="45">
        <f>F73</f>
        <v>520800</v>
      </c>
    </row>
    <row r="73" spans="1:6" ht="31.5">
      <c r="A73" s="59" t="s">
        <v>155</v>
      </c>
      <c r="B73" s="17">
        <v>791</v>
      </c>
      <c r="C73" s="61" t="s">
        <v>207</v>
      </c>
      <c r="D73" s="61"/>
      <c r="E73" s="46">
        <f>E74</f>
        <v>520800</v>
      </c>
      <c r="F73" s="46">
        <f>F74</f>
        <v>520800</v>
      </c>
    </row>
    <row r="74" spans="1:6" ht="31.5">
      <c r="A74" s="59" t="s">
        <v>69</v>
      </c>
      <c r="B74" s="17">
        <v>791</v>
      </c>
      <c r="C74" s="61" t="s">
        <v>207</v>
      </c>
      <c r="D74" s="61" t="s">
        <v>70</v>
      </c>
      <c r="E74" s="46">
        <v>520800</v>
      </c>
      <c r="F74" s="46">
        <v>520800</v>
      </c>
    </row>
    <row r="75" spans="1:6" ht="15.75">
      <c r="A75" s="34" t="s">
        <v>105</v>
      </c>
      <c r="B75" s="18">
        <v>999</v>
      </c>
      <c r="C75" s="23">
        <v>9999999999</v>
      </c>
      <c r="D75" s="23"/>
      <c r="E75" s="45">
        <f>E76</f>
        <v>4140700</v>
      </c>
      <c r="F75" s="45">
        <f>F76</f>
        <v>8400000</v>
      </c>
    </row>
    <row r="76" spans="1:6" ht="15.75">
      <c r="A76" s="63" t="s">
        <v>105</v>
      </c>
      <c r="B76" s="17">
        <v>999</v>
      </c>
      <c r="C76" s="64">
        <v>9999999999</v>
      </c>
      <c r="D76" s="64"/>
      <c r="E76" s="46">
        <f>E77</f>
        <v>4140700</v>
      </c>
      <c r="F76" s="46">
        <f>F77</f>
        <v>8400000</v>
      </c>
    </row>
    <row r="77" spans="1:6" ht="15.75">
      <c r="A77" s="63" t="s">
        <v>105</v>
      </c>
      <c r="B77" s="17">
        <v>999</v>
      </c>
      <c r="C77" s="64">
        <v>9999999999</v>
      </c>
      <c r="D77" s="64">
        <v>999</v>
      </c>
      <c r="E77" s="46">
        <v>4140700</v>
      </c>
      <c r="F77" s="46">
        <v>8400000</v>
      </c>
    </row>
  </sheetData>
  <sheetProtection/>
  <mergeCells count="15">
    <mergeCell ref="A7:F7"/>
    <mergeCell ref="A8:E8"/>
    <mergeCell ref="A9:F9"/>
    <mergeCell ref="A10:F10"/>
    <mergeCell ref="A11:A12"/>
    <mergeCell ref="B11:B12"/>
    <mergeCell ref="C11:C12"/>
    <mergeCell ref="D11:D12"/>
    <mergeCell ref="E11:F11"/>
    <mergeCell ref="A6:F6"/>
    <mergeCell ref="A1:F1"/>
    <mergeCell ref="A2:F2"/>
    <mergeCell ref="A3:F3"/>
    <mergeCell ref="A4:F4"/>
    <mergeCell ref="A5:F5"/>
  </mergeCells>
  <printOptions/>
  <pageMargins left="0.8267716535433072" right="0.2362204724409449" top="0.1968503937007874" bottom="0.1968503937007874" header="0.2755905511811024" footer="0.5118110236220472"/>
  <pageSetup fitToHeight="5" fitToWidth="1"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14"/>
  <sheetViews>
    <sheetView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62.140625" style="1" customWidth="1"/>
    <col min="2" max="2" width="22.421875" style="1" customWidth="1"/>
    <col min="3" max="16384" width="9.140625" style="1" customWidth="1"/>
  </cols>
  <sheetData>
    <row r="1" spans="1:2" ht="18.75">
      <c r="A1" s="88" t="s">
        <v>172</v>
      </c>
      <c r="B1" s="88"/>
    </row>
    <row r="2" spans="1:2" ht="18.75">
      <c r="A2" s="88" t="s">
        <v>50</v>
      </c>
      <c r="B2" s="88"/>
    </row>
    <row r="3" spans="1:2" ht="18.75">
      <c r="A3" s="88" t="s">
        <v>3</v>
      </c>
      <c r="B3" s="88"/>
    </row>
    <row r="4" spans="1:2" ht="18.75">
      <c r="A4" s="88" t="str">
        <f>'Прил.8 ведомств.'!A4:F4</f>
        <v>от 23 декабря 2022 года № 196</v>
      </c>
      <c r="B4" s="88"/>
    </row>
    <row r="5" spans="1:2" ht="18.75">
      <c r="A5" s="88" t="s">
        <v>51</v>
      </c>
      <c r="B5" s="88"/>
    </row>
    <row r="6" spans="1:2" ht="18.75">
      <c r="A6" s="88" t="s">
        <v>3</v>
      </c>
      <c r="B6" s="88"/>
    </row>
    <row r="7" spans="1:2" ht="18.75">
      <c r="A7" s="88" t="str">
        <f>'Прил.8 ведомств.'!A7:F7</f>
        <v>на 2023 год и плановый период 2024 и 2025 годов»</v>
      </c>
      <c r="B7" s="88"/>
    </row>
    <row r="8" spans="1:2" ht="18.75">
      <c r="A8" s="28"/>
      <c r="B8" s="28"/>
    </row>
    <row r="9" spans="1:2" ht="111.75" customHeight="1">
      <c r="A9" s="89" t="s">
        <v>280</v>
      </c>
      <c r="B9" s="89"/>
    </row>
    <row r="10" spans="1:2" ht="18.75">
      <c r="A10" s="2"/>
      <c r="B10" s="3"/>
    </row>
    <row r="11" spans="1:2" ht="18.75">
      <c r="A11" s="30" t="s">
        <v>161</v>
      </c>
      <c r="B11" s="5" t="s">
        <v>225</v>
      </c>
    </row>
    <row r="12" spans="1:2" ht="37.5">
      <c r="A12" s="31" t="s">
        <v>162</v>
      </c>
      <c r="B12" s="47">
        <v>2468200</v>
      </c>
    </row>
    <row r="13" spans="1:2" ht="18.75">
      <c r="A13" s="4" t="s">
        <v>160</v>
      </c>
      <c r="B13" s="48">
        <f>SUM(B11:B12)</f>
        <v>2468200</v>
      </c>
    </row>
    <row r="14" ht="12.75">
      <c r="B14" s="24"/>
    </row>
  </sheetData>
  <sheetProtection/>
  <mergeCells count="8">
    <mergeCell ref="A7:B7"/>
    <mergeCell ref="A9:B9"/>
    <mergeCell ref="A1:B1"/>
    <mergeCell ref="A2:B2"/>
    <mergeCell ref="A3:B3"/>
    <mergeCell ref="A4:B4"/>
    <mergeCell ref="A5:B5"/>
    <mergeCell ref="A6:B6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2023-01-16T05:15:49Z</dcterms:modified>
  <cp:category/>
  <cp:version/>
  <cp:contentType/>
  <cp:contentStatus/>
</cp:coreProperties>
</file>