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96" firstSheet="4" activeTab="11"/>
  </bookViews>
  <sheets>
    <sheet name="Прил. 3 доходы" sheetId="1" r:id="rId1"/>
    <sheet name="Прил. 4 доходы" sheetId="2" r:id="rId2"/>
    <sheet name="Прил.5 по разд." sheetId="3" r:id="rId3"/>
    <sheet name="Прил.6 по разд." sheetId="4" r:id="rId4"/>
    <sheet name="Прил.7 по цел.ст." sheetId="5" r:id="rId5"/>
    <sheet name="Прил.8  цел.ст." sheetId="6" r:id="rId6"/>
    <sheet name="Прил.9 ведомств." sheetId="7" r:id="rId7"/>
    <sheet name="Прил.10 ведомств." sheetId="8" r:id="rId8"/>
    <sheet name="Прил.11 МБТ " sheetId="9" r:id="rId9"/>
    <sheet name="Прил.12 МБТ" sheetId="10" r:id="rId10"/>
    <sheet name="Прил.13 МБТ" sheetId="11" r:id="rId11"/>
    <sheet name="Прил.14 МБТ" sheetId="12" r:id="rId12"/>
  </sheets>
  <definedNames/>
  <calcPr fullCalcOnLoad="1"/>
</workbook>
</file>

<file path=xl/sharedStrings.xml><?xml version="1.0" encoding="utf-8"?>
<sst xmlns="http://schemas.openxmlformats.org/spreadsheetml/2006/main" count="1485" uniqueCount="276">
  <si>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</si>
  <si>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</si>
  <si>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</si>
  <si>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</si>
  <si>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 xml:space="preserve">«О бюджете городского поселения город Белебей  </t>
  </si>
  <si>
    <t>1 11 09035 13 0000 120</t>
  </si>
  <si>
    <t>1 13 02065 13 0000 130</t>
  </si>
  <si>
    <t>1 11 09045 13 0000 120</t>
  </si>
  <si>
    <t>Код бюджетной классификации Российской Федерации</t>
  </si>
  <si>
    <t>(тыс. рублей)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</si>
  <si>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</si>
  <si>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</si>
  <si>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</si>
  <si>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</si>
  <si>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</si>
  <si>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</si>
  <si>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</si>
  <si>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</si>
  <si>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</si>
  <si>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1 01 02030 01 0000 110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</si>
  <si>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</si>
  <si>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</si>
  <si>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</si>
  <si>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</si>
  <si>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</si>
  <si>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</si>
  <si>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</si>
  <si>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</si>
  <si>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</si>
  <si>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1 06 01030 13 0000 110</t>
  </si>
  <si>
    <t>1 06 06000 00 0000 110</t>
  </si>
  <si>
    <t>Земельный налог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</si>
  <si>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</si>
  <si>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</si>
  <si>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</si>
  <si>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</si>
  <si>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1 11 07000 00 0000 120</t>
  </si>
  <si>
    <t>Платежи от государственных и муниципальных унитарных предприятий</t>
  </si>
  <si>
    <t>1 11 07015 13 0000 120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</si>
  <si>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</si>
  <si>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</si>
  <si>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</si>
  <si>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1 14 00000 00 0000 000</t>
  </si>
  <si>
    <t>1 16 00000 00 0000 000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</si>
  <si>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</si>
  <si>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</si>
  <si>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</si>
  <si>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Приложение 4</t>
  </si>
  <si>
    <t xml:space="preserve">Сумма (тыс. рублей) </t>
  </si>
  <si>
    <t>Наименование кода вида доходов (группы, подгруппы, статьи, подстатьи, элемента), подвида доходов, статьи (подстатьи) классификации операций сектора государственного управления, относящихся к доходам бюджетов</t>
  </si>
  <si>
    <t>Приложение 5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</si>
  <si>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</si>
  <si>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</si>
  <si>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к  решению Совета городского поселения город Белебей  </t>
  </si>
  <si>
    <t>«О бюджете городского поселения город Белебей</t>
  </si>
  <si>
    <t>Итого по поселениям</t>
  </si>
  <si>
    <t>Приложение 6</t>
  </si>
  <si>
    <t xml:space="preserve">к  решению Совета городского поселения город Белебей </t>
  </si>
  <si>
    <t>Приложение 8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</si>
  <si>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</si>
  <si>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</si>
  <si>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</si>
  <si>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</si>
  <si>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</si>
  <si>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</si>
  <si>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</si>
  <si>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0100</t>
  </si>
  <si>
    <t xml:space="preserve">             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</si>
  <si>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</si>
  <si>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</si>
  <si>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</si>
  <si>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</si>
  <si>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</si>
  <si>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"Совершенстовование деятельности представительного органа местного самоуправления городского поселения город Белебей  муниципального района Белебеевский район Республики Башкортостан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</si>
  <si>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</si>
  <si>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</si>
  <si>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</si>
  <si>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</si>
  <si>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</si>
  <si>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</si>
  <si>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Социальное обеспечение и иные выплаты населению</t>
  </si>
  <si>
    <t>300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</si>
  <si>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</si>
  <si>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</si>
  <si>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0111</t>
  </si>
  <si>
    <t>Непрограммные расходы</t>
  </si>
  <si>
    <t>Резервные фонды местных администраций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</si>
  <si>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</si>
  <si>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</si>
  <si>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собственности</t>
  </si>
  <si>
    <t>НАЦИОНАЛЬНАЯ ЭКОНОМИКА</t>
  </si>
  <si>
    <t>0400</t>
  </si>
  <si>
    <t>Дорожное хозяйство</t>
  </si>
  <si>
    <t>0409</t>
  </si>
  <si>
    <t>0412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</si>
  <si>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</si>
  <si>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</si>
  <si>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</si>
  <si>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</si>
  <si>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"Модернизация и реформирование жилищно-коммунального хозяйства в городском поселении город Белебей  муниципального района Белебеевский район Республики Башкортостан"</t>
  </si>
  <si>
    <t>Коммунальное хозяйство</t>
  </si>
  <si>
    <t>0502</t>
  </si>
  <si>
    <t>ритуал</t>
  </si>
  <si>
    <t>Благоустройство</t>
  </si>
  <si>
    <t>0503</t>
  </si>
  <si>
    <t>Мероприятия по благоустройству территорий населенных пунктов</t>
  </si>
  <si>
    <t>киновидеосеть</t>
  </si>
  <si>
    <t>1400</t>
  </si>
  <si>
    <t>1403</t>
  </si>
  <si>
    <t>Иные безвозмездные и безвозвратные перечисления</t>
  </si>
  <si>
    <t>Межбюджетные трансферты</t>
  </si>
  <si>
    <t>500</t>
  </si>
  <si>
    <t>Условно утвержденные расходы</t>
  </si>
  <si>
    <t>Приложение 11</t>
  </si>
  <si>
    <t xml:space="preserve">Администрация городского поселения город Белебей муниципального района Белебеевский район Республики Башкортостан </t>
  </si>
  <si>
    <t>Ведомство</t>
  </si>
  <si>
    <t>в т.ч. Содержание и ремонт видеокамер 232 т.р., ремонт СПЦ - 150,0 т.р.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</si>
  <si>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</si>
  <si>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рег.оператор</t>
  </si>
  <si>
    <t>400</t>
  </si>
  <si>
    <t>Капитальные вложения в объекты государственной (муниципальной) собственности</t>
  </si>
  <si>
    <t>Сумма (тыс. рублей)</t>
  </si>
  <si>
    <t xml:space="preserve">Совет городского поселения город Белебей муниципального района Белебеевский район Республики Башкортостан </t>
  </si>
  <si>
    <t>благоустройство</t>
  </si>
  <si>
    <t>добавила 200,0 т.р.</t>
  </si>
  <si>
    <t>убрала 200,0</t>
  </si>
  <si>
    <t>добавила 200,0</t>
  </si>
  <si>
    <t>03000002040</t>
  </si>
  <si>
    <t>0400002040</t>
  </si>
  <si>
    <t>0400002080</t>
  </si>
  <si>
    <t>9900000000</t>
  </si>
  <si>
    <t>0400000000</t>
  </si>
  <si>
    <t>1200009020</t>
  </si>
  <si>
    <t>1200000000</t>
  </si>
  <si>
    <t>1200009040</t>
  </si>
  <si>
    <t>Содержание и обслуживание муниципальной казны</t>
  </si>
  <si>
    <t>0300</t>
  </si>
  <si>
    <t>0314</t>
  </si>
  <si>
    <t>НАЦИОНАЛЬНАЯ БЕЗОПАСНОСТЬ И ПРАВООХРАНИТЕЛЬНАЯ ДЕЯТЕЛЬНОСТЬ</t>
  </si>
  <si>
    <t>2100003150</t>
  </si>
  <si>
    <t>2100000000</t>
  </si>
  <si>
    <t>0600000000</t>
  </si>
  <si>
    <t>2000003530</t>
  </si>
  <si>
    <t>Мероприятия в области жилищного хозяйства</t>
  </si>
  <si>
    <t>2000003610</t>
  </si>
  <si>
    <t>2000000000</t>
  </si>
  <si>
    <t>2000003560</t>
  </si>
  <si>
    <t>Мероприятия в области коммунального хозяйства</t>
  </si>
  <si>
    <t>2000006050</t>
  </si>
  <si>
    <t>2000061320</t>
  </si>
  <si>
    <t>Бюджетные инвестиции в объекты капитального строительства собственности муниципальных образований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</si>
  <si>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</si>
  <si>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</si>
  <si>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1 14 06313 13 0000 430</t>
  </si>
  <si>
    <t>2000006400</t>
  </si>
  <si>
    <t>0200000000</t>
  </si>
  <si>
    <t>0200074000</t>
  </si>
  <si>
    <t>Организация и содержание мест захоронения</t>
  </si>
  <si>
    <t>1001</t>
  </si>
  <si>
    <t>Пенсионное обеспечение</t>
  </si>
  <si>
    <t>1000</t>
  </si>
  <si>
    <t>СОЦИАЛЬНАЯ ПОЛИТИКА</t>
  </si>
  <si>
    <t>1003</t>
  </si>
  <si>
    <t>0200010470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</si>
  <si>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</si>
  <si>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населения</t>
  </si>
  <si>
    <t>Мероприятия по профилактике терроризма и экстремизма</t>
  </si>
  <si>
    <t>Муниципальная программа "Социальная поддержка отдельных категорий граждан в  городском поселении город Белебей  муниципального района Белебеевский район Республики Башкортостан"</t>
  </si>
  <si>
    <t>Приложение 7</t>
  </si>
  <si>
    <t>0300000000</t>
  </si>
  <si>
    <t>0300002040</t>
  </si>
  <si>
    <t>Приложение 10</t>
  </si>
  <si>
    <t xml:space="preserve">Итого </t>
  </si>
  <si>
    <t>Наименование бюджета</t>
  </si>
  <si>
    <t>Бюджет муниципального района Белебеевский район Республики Башкортостан</t>
  </si>
  <si>
    <t>1 06 06033 13 0000 110</t>
  </si>
  <si>
    <t>2022 год</t>
  </si>
  <si>
    <t>1100074000</t>
  </si>
  <si>
    <t>1100000000</t>
  </si>
  <si>
    <t>Другие вопросы в области национальной экономики</t>
  </si>
  <si>
    <t>2600000000</t>
  </si>
  <si>
    <t>261F254240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</si>
  <si>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</si>
  <si>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0600</t>
  </si>
  <si>
    <t>0605</t>
  </si>
  <si>
    <t>0100041200</t>
  </si>
  <si>
    <t>Мероприятия в области экологии и природопользования</t>
  </si>
  <si>
    <t>Другие вопросы в области охраны окружающей среды</t>
  </si>
  <si>
    <t>ОХРАНА ОКРУЖАЮЩЕЙ СРЕДЫ</t>
  </si>
  <si>
    <t>0100000000</t>
  </si>
  <si>
    <t>Муниципальная программа "Экология и природные ресурсы городского поселения город Белебей  муниципального района Белебеевский район Республики Башкортостан"</t>
  </si>
  <si>
    <t>Муниципальная программа"Формирование современной городской среды на  территории городского поселения город Белебей муниципального района Белебеевский район Республики Башкортостан на 2018-2022 гг."</t>
  </si>
  <si>
    <t>Приложение 3</t>
  </si>
  <si>
    <t>Приложение 9</t>
  </si>
  <si>
    <t>Приложение 12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</si>
  <si>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Приложение 13</t>
  </si>
  <si>
    <t>Приложение 14
к  решению Совета городского поселения город Белебей муниципального района Белебеевский район Республики Башкортостан 
от 25 декабря 2013 года № ___
«О бюджете городского поселения город Белебей муниципального района Белебеевский район Респуб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</si>
  <si>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</si>
  <si>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</si>
  <si>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</si>
  <si>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</si>
  <si>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</si>
  <si>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
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</si>
  <si>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</si>
  <si>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</si>
  <si>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</si>
  <si>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</si>
  <si>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</si>
  <si>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</si>
  <si>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</si>
  <si>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</si>
  <si>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</si>
  <si>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</si>
  <si>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</si>
  <si>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</si>
  <si>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</si>
  <si>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</si>
  <si>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</si>
  <si>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НАЛОГИ НА ПРИБЫЛЬ, ДОХОДЫ
</t>
  </si>
  <si>
    <t>1 01 02000 01 0000 110</t>
  </si>
  <si>
    <t>1 03 02000 01 0000 110</t>
  </si>
  <si>
    <t>1 05 03000 01 0000 110</t>
  </si>
  <si>
    <t>ДОХОДЫ ОТ ОКАЗАНИЯ ПЛАТНЫХ УСЛУГ И КОМПЕНСАЦИИ ЗАТРАТ ГОСУДАРСТВА</t>
  </si>
  <si>
    <t>0107</t>
  </si>
  <si>
    <t>9900000220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</si>
  <si>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</si>
  <si>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</si>
  <si>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1 03 02231 01 0000 110</t>
  </si>
  <si>
    <t>1 03 02241 01 0000 110</t>
  </si>
  <si>
    <t>1 03 02251 01 0000 110</t>
  </si>
  <si>
    <t>1 14 02053 13 0000 410</t>
  </si>
  <si>
    <t>1 14 06013 13 0000 430</t>
  </si>
  <si>
    <t>на 2021 год и плановый период 2022 и 2023 годов»</t>
  </si>
  <si>
    <t xml:space="preserve">Поступления доходов в бюджет городского поселения город Белебей муниципального района Белебеевский район Республики Башкортостан на  2021 год
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</si>
  <si>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</si>
  <si>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</si>
  <si>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Поступления доходов в бюджет городского поселения город Белебей муниципального района Белебеевский район Республики Башкортостан на плановый период 2022 и 2023 годов</t>
  </si>
  <si>
    <t>2023 год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</si>
  <si>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городского поселения и непрограммным направлениям деятельности), группам видов расходов классификации расходов бюджета на 2021 год  </t>
  </si>
  <si>
    <t>3000024700</t>
  </si>
  <si>
    <t>3000000000</t>
  </si>
  <si>
    <t>0400007500</t>
  </si>
  <si>
    <t>Муниципальная программа"Совершенствование деятельности Администрации городского поселения город Белебей муниципального района Белебеевский район Республики Башкортостан"</t>
  </si>
  <si>
    <t>Муниципальная программа "Управление имуществом, находящимся в собственности городского поселения город Белебей муниципального района Белебеевский район Республики Башкортостан"</t>
  </si>
  <si>
    <t>Комплексный план действий  по обеспечению правопорядка в муниципальном районе Белебеевский район Республики Башкортостан</t>
  </si>
  <si>
    <t>Муниципальная программа "Развитие автомобильных дорог в городском поселении город Белебей муниципального района Белебеевский район Республики Башкортостан"</t>
  </si>
  <si>
    <t>06000S2490</t>
  </si>
  <si>
    <t>Поддержка мероприятий муниципальных программ развития субъектов малого и среднего предпринимательства</t>
  </si>
  <si>
    <t>Муниципальная программа "Развитие и поддержка малого и среднего предпринимательства в городском поселении город Белебей муниципального района Белебеевский район Республики Башкортостан"</t>
  </si>
  <si>
    <t>Муниципальная программа "Стимулирование развития жилищного строительства в городском поселении город Белебей муниципального района Белебеевский район Республики Башкортостан"</t>
  </si>
  <si>
    <t>1100003330</t>
  </si>
  <si>
    <t>Проведение работ по землеустройству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</si>
  <si>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на плановый период 2022 и 2023 годов</t>
  </si>
  <si>
    <t>0900074000</t>
  </si>
  <si>
    <t>0900000000</t>
  </si>
  <si>
    <t>Муниципальная программа "Управление муниципальными финансами городского поселения город Белебей муниципального района Белебеевский район Республики Башкортостан"</t>
  </si>
  <si>
    <t xml:space="preserve"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2021 год  </t>
  </si>
  <si>
    <t>Распределение бюджетных ассигнований городского поселения город Белебей муниципального района Белебеевский район Республики Башкортостан по целевым статьям (муниципальным программам  городского поселения город Белебей и непрограммным направлениям деятельности), группам видов расходов классификации расходов бюджетов на плановый период 2022 и 2023 годов</t>
  </si>
  <si>
    <t xml:space="preserve">Ведомственная структура расходов бюджета городского поселения город Белебей муниципального района Белебеевский район Республики Башкортостан  на 2021 год  </t>
  </si>
  <si>
    <t xml:space="preserve"> 2023 год</t>
  </si>
  <si>
    <t>Размеры межбюджетных трансфертов,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2021 год</t>
  </si>
  <si>
    <t>Размеры межбюджетных трансфертов,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в соответствии с  заключенными  соглашениями на  плановый период 2022 и 2023 годов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</si>
  <si>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на софинансирование полномочий муниципального района, на  плановый период 2022 и 2023 годов</t>
  </si>
  <si>
    <t>Размеры межбюджетных трансфертов,  передаваемых бюджетом городского поселения город Белебей муниципального района Белебеевский район Республики Башкортостан в бюджет муниципального района Белебеевский район Республики Башкортостан на софинансирование полномочий муниципального района, на 2021 год</t>
  </si>
  <si>
    <t>Ведомственная структура расходов бюджета городского поселения город Белебей муниципального района Белебеевский район Республики Башкортостан на плановый период 2022 и 2023 годов</t>
  </si>
  <si>
    <t xml:space="preserve">Прочие межбюджетные трансферты, передаваемые бюджетам городских поселений </t>
  </si>
  <si>
    <t>2 02 00000 00 0000 000</t>
  </si>
  <si>
    <t>2 00 00000 00 0000 000</t>
  </si>
  <si>
    <t xml:space="preserve">Сумма (рублей) </t>
  </si>
  <si>
    <t>2 02 49999 13 0000 150</t>
  </si>
  <si>
    <t>261F255550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</si>
  <si>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</si>
  <si>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 территории городского поселения город Белебей муниципального района Белебеевский район Республики Башкортостан на 2018-2022 гг."</t>
  </si>
  <si>
    <t>Сумма (рублей)</t>
  </si>
  <si>
    <t>сумма (рублей)</t>
  </si>
  <si>
    <t xml:space="preserve">             от 25 декабря 2020 года № 48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</si>
</sst>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2" applyFont="1">
      <alignment/>
      <protection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right"/>
      <protection/>
    </xf>
    <xf numFmtId="0" fontId="4" fillId="0" borderId="10" xfId="52" applyFont="1" applyFill="1" applyBorder="1" applyAlignment="1">
      <alignment horizontal="left"/>
      <protection/>
    </xf>
    <xf numFmtId="2" fontId="4" fillId="0" borderId="11" xfId="52" applyNumberFormat="1" applyFont="1" applyFill="1" applyBorder="1" applyAlignment="1">
      <alignment horizontal="center" wrapText="1"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0" xfId="53" applyFont="1" applyAlignment="1">
      <alignment horizontal="center" wrapText="1"/>
      <protection/>
    </xf>
    <xf numFmtId="0" fontId="8" fillId="0" borderId="0" xfId="53" applyFont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wrapText="1"/>
      <protection/>
    </xf>
    <xf numFmtId="0" fontId="9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wrapText="1"/>
      <protection/>
    </xf>
    <xf numFmtId="49" fontId="8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center" wrapText="1"/>
      <protection/>
    </xf>
    <xf numFmtId="172" fontId="8" fillId="0" borderId="10" xfId="52" applyNumberFormat="1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2" fillId="0" borderId="0" xfId="52" applyFont="1">
      <alignment/>
      <protection/>
    </xf>
    <xf numFmtId="0" fontId="8" fillId="0" borderId="0" xfId="52" applyFont="1" applyFill="1" applyBorder="1" applyAlignment="1">
      <alignment wrapText="1"/>
      <protection/>
    </xf>
    <xf numFmtId="0" fontId="8" fillId="0" borderId="0" xfId="52" applyFont="1" applyFill="1" applyBorder="1">
      <alignment/>
      <protection/>
    </xf>
    <xf numFmtId="49" fontId="8" fillId="0" borderId="10" xfId="52" applyNumberFormat="1" applyFont="1" applyFill="1" applyBorder="1" applyAlignment="1">
      <alignment horizontal="center" wrapText="1"/>
      <protection/>
    </xf>
    <xf numFmtId="0" fontId="7" fillId="0" borderId="0" xfId="52" applyFont="1" applyFill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172" fontId="4" fillId="0" borderId="10" xfId="52" applyNumberFormat="1" applyFont="1" applyFill="1" applyBorder="1" applyAlignment="1">
      <alignment horizontal="right"/>
      <protection/>
    </xf>
    <xf numFmtId="172" fontId="6" fillId="0" borderId="0" xfId="52" applyNumberFormat="1" applyFont="1">
      <alignment/>
      <protection/>
    </xf>
    <xf numFmtId="172" fontId="4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2" fontId="7" fillId="0" borderId="10" xfId="52" applyNumberFormat="1" applyFont="1" applyFill="1" applyBorder="1">
      <alignment/>
      <protection/>
    </xf>
    <xf numFmtId="172" fontId="8" fillId="0" borderId="10" xfId="52" applyNumberFormat="1" applyFont="1" applyFill="1" applyBorder="1">
      <alignment/>
      <protection/>
    </xf>
    <xf numFmtId="0" fontId="7" fillId="0" borderId="0" xfId="52" applyFont="1" applyFill="1" applyBorder="1" applyAlignment="1">
      <alignment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52" applyFont="1" applyFill="1" applyBorder="1">
      <alignment/>
      <protection/>
    </xf>
    <xf numFmtId="0" fontId="2" fillId="0" borderId="0" xfId="52" applyFont="1" applyAlignment="1">
      <alignment horizontal="right"/>
      <protection/>
    </xf>
    <xf numFmtId="0" fontId="10" fillId="0" borderId="10" xfId="52" applyFont="1" applyFill="1" applyBorder="1" applyAlignment="1">
      <alignment wrapText="1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2" fillId="0" borderId="12" xfId="52" applyFont="1" applyBorder="1" applyAlignment="1">
      <alignment wrapText="1"/>
      <protection/>
    </xf>
    <xf numFmtId="0" fontId="2" fillId="0" borderId="0" xfId="52" applyFont="1" applyFill="1">
      <alignment/>
      <protection/>
    </xf>
    <xf numFmtId="0" fontId="9" fillId="0" borderId="0" xfId="52" applyFont="1" applyFill="1" applyBorder="1">
      <alignment/>
      <protection/>
    </xf>
    <xf numFmtId="0" fontId="1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3" fontId="4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73" fontId="8" fillId="0" borderId="10" xfId="52" applyNumberFormat="1" applyFont="1" applyFill="1" applyBorder="1" applyAlignment="1">
      <alignment wrapText="1"/>
      <protection/>
    </xf>
    <xf numFmtId="173" fontId="7" fillId="0" borderId="0" xfId="52" applyNumberFormat="1" applyFont="1" applyFill="1" applyBorder="1">
      <alignment/>
      <protection/>
    </xf>
    <xf numFmtId="1" fontId="7" fillId="0" borderId="10" xfId="52" applyNumberFormat="1" applyFont="1" applyFill="1" applyBorder="1" applyAlignment="1">
      <alignment horizontal="center" wrapText="1"/>
      <protection/>
    </xf>
    <xf numFmtId="4" fontId="8" fillId="0" borderId="10" xfId="52" applyNumberFormat="1" applyFont="1" applyFill="1" applyBorder="1" applyAlignment="1">
      <alignment wrapText="1"/>
      <protection/>
    </xf>
    <xf numFmtId="4" fontId="8" fillId="0" borderId="10" xfId="52" applyNumberFormat="1" applyFont="1" applyFill="1" applyBorder="1">
      <alignment/>
      <protection/>
    </xf>
    <xf numFmtId="173" fontId="8" fillId="0" borderId="10" xfId="52" applyNumberFormat="1" applyFont="1" applyFill="1" applyBorder="1">
      <alignment/>
      <protection/>
    </xf>
    <xf numFmtId="4" fontId="7" fillId="0" borderId="10" xfId="52" applyNumberFormat="1" applyFont="1" applyFill="1" applyBorder="1">
      <alignment/>
      <protection/>
    </xf>
    <xf numFmtId="4" fontId="2" fillId="0" borderId="11" xfId="52" applyNumberFormat="1" applyFont="1" applyFill="1" applyBorder="1" applyAlignment="1">
      <alignment horizontal="right"/>
      <protection/>
    </xf>
    <xf numFmtId="4" fontId="4" fillId="0" borderId="10" xfId="52" applyNumberFormat="1" applyFont="1" applyFill="1" applyBorder="1" applyAlignment="1">
      <alignment horizontal="right"/>
      <protection/>
    </xf>
    <xf numFmtId="4" fontId="4" fillId="0" borderId="10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/>
    </xf>
    <xf numFmtId="173" fontId="7" fillId="0" borderId="0" xfId="52" applyNumberFormat="1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173" fontId="7" fillId="0" borderId="10" xfId="52" applyNumberFormat="1" applyFont="1" applyFill="1" applyBorder="1">
      <alignment/>
      <protection/>
    </xf>
    <xf numFmtId="0" fontId="7" fillId="33" borderId="0" xfId="52" applyFont="1" applyFill="1" applyBorder="1">
      <alignment/>
      <protection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>
      <alignment/>
      <protection/>
    </xf>
    <xf numFmtId="0" fontId="7" fillId="0" borderId="0" xfId="52" applyFont="1" applyFill="1" applyAlignment="1">
      <alignment horizontal="center"/>
      <protection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0" xfId="52" applyFont="1" applyFill="1" applyAlignment="1">
      <alignment horizontal="right"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7" fillId="0" borderId="13" xfId="52" applyFont="1" applyFill="1" applyBorder="1" applyAlignment="1">
      <alignment horizontal="right" wrapText="1"/>
      <protection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horizontal="center" vertical="center" wrapText="1"/>
      <protection/>
    </xf>
    <xf numFmtId="173" fontId="8" fillId="0" borderId="14" xfId="52" applyNumberFormat="1" applyFont="1" applyFill="1" applyBorder="1" applyAlignment="1">
      <alignment horizontal="center" vertical="center" wrapText="1"/>
      <protection/>
    </xf>
    <xf numFmtId="173" fontId="8" fillId="0" borderId="15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wrapText="1"/>
      <protection/>
    </xf>
    <xf numFmtId="0" fontId="2" fillId="0" borderId="0" xfId="52" applyFont="1" applyAlignment="1">
      <alignment horizontal="right"/>
      <protection/>
    </xf>
    <xf numFmtId="0" fontId="4" fillId="0" borderId="0" xfId="52" applyFont="1" applyAlignment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2" fillId="0" borderId="0" xfId="53" applyFont="1" applyAlignment="1">
      <alignment horizontal="right" wrapText="1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center" vertical="center" wrapText="1"/>
      <protection/>
    </xf>
    <xf numFmtId="0" fontId="7" fillId="0" borderId="13" xfId="53" applyFont="1" applyBorder="1" applyAlignment="1">
      <alignment horizontal="right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2" fontId="4" fillId="0" borderId="16" xfId="53" applyNumberFormat="1" applyFont="1" applyFill="1" applyBorder="1" applyAlignment="1">
      <alignment horizontal="center"/>
      <protection/>
    </xf>
    <xf numFmtId="2" fontId="4" fillId="0" borderId="11" xfId="53" applyNumberFormat="1" applyFont="1" applyFill="1" applyBorder="1" applyAlignment="1">
      <alignment horizontal="center"/>
      <protection/>
    </xf>
    <xf numFmtId="0" fontId="4" fillId="0" borderId="0" xfId="53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53"/>
  <sheetViews>
    <sheetView zoomScale="70" zoomScaleNormal="70" zoomScalePageLayoutView="0" workbookViewId="0" topLeftCell="A40">
      <selection activeCell="B16" sqref="B16"/>
    </sheetView>
  </sheetViews>
  <sheetFormatPr defaultColWidth="9.140625" defaultRowHeight="15"/>
  <cols>
    <col min="1" max="1" width="28.28125" style="1" customWidth="1"/>
    <col min="2" max="2" width="55.00390625" style="1" customWidth="1"/>
    <col min="3" max="3" width="14.140625" style="58" hidden="1" customWidth="1"/>
    <col min="4" max="4" width="19.7109375" style="58" customWidth="1"/>
    <col min="5" max="16384" width="9.140625" style="1" customWidth="1"/>
  </cols>
  <sheetData>
    <row r="1" spans="1:4" s="53" customFormat="1" ht="18.75">
      <c r="A1" s="83" t="s">
        <v>192</v>
      </c>
      <c r="B1" s="83"/>
      <c r="C1" s="83"/>
      <c r="D1" s="83"/>
    </row>
    <row r="2" spans="1:4" s="53" customFormat="1" ht="18.75">
      <c r="A2" s="83" t="s">
        <v>2</v>
      </c>
      <c r="B2" s="83"/>
      <c r="C2" s="83"/>
      <c r="D2" s="83"/>
    </row>
    <row r="3" spans="1:4" s="53" customFormat="1" ht="18.75">
      <c r="A3" s="83" t="s">
        <v>3</v>
      </c>
      <c r="B3" s="83"/>
      <c r="C3" s="83"/>
      <c r="D3" s="83"/>
    </row>
    <row r="4" spans="1:4" s="53" customFormat="1" ht="18.75">
      <c r="A4" s="83" t="s">
        <v>275</v>
      </c>
      <c r="B4" s="83"/>
      <c r="C4" s="83"/>
      <c r="D4" s="83"/>
    </row>
    <row r="5" spans="1:4" s="53" customFormat="1" ht="18.75">
      <c r="A5" s="83" t="s">
        <v>4</v>
      </c>
      <c r="B5" s="83"/>
      <c r="C5" s="83"/>
      <c r="D5" s="83"/>
    </row>
    <row r="6" spans="1:4" s="53" customFormat="1" ht="18.75">
      <c r="A6" s="83" t="s">
        <v>3</v>
      </c>
      <c r="B6" s="83"/>
      <c r="C6" s="83"/>
      <c r="D6" s="83"/>
    </row>
    <row r="7" spans="1:4" s="53" customFormat="1" ht="18.75">
      <c r="A7" s="83" t="s">
        <v>232</v>
      </c>
      <c r="B7" s="83"/>
      <c r="C7" s="83"/>
      <c r="D7" s="83"/>
    </row>
    <row r="8" spans="1:4" ht="61.5" customHeight="1">
      <c r="A8" s="84" t="s">
        <v>233</v>
      </c>
      <c r="B8" s="84"/>
      <c r="C8" s="84"/>
      <c r="D8" s="84"/>
    </row>
    <row r="9" spans="1:4" ht="18.75">
      <c r="A9" s="71"/>
      <c r="B9" s="71"/>
      <c r="C9" s="55" t="s">
        <v>9</v>
      </c>
      <c r="D9" s="55"/>
    </row>
    <row r="10" spans="1:4" ht="131.25">
      <c r="A10" s="43" t="s">
        <v>8</v>
      </c>
      <c r="B10" s="43" t="s">
        <v>10</v>
      </c>
      <c r="C10" s="44" t="s">
        <v>48</v>
      </c>
      <c r="D10" s="44" t="s">
        <v>268</v>
      </c>
    </row>
    <row r="11" spans="1:4" ht="18.75">
      <c r="A11" s="45">
        <v>1</v>
      </c>
      <c r="B11" s="45">
        <v>2</v>
      </c>
      <c r="C11" s="46">
        <v>3</v>
      </c>
      <c r="D11" s="46">
        <v>3</v>
      </c>
    </row>
    <row r="12" spans="1:4" ht="18.75">
      <c r="A12" s="47"/>
      <c r="B12" s="48" t="s">
        <v>11</v>
      </c>
      <c r="C12" s="29">
        <f>C13</f>
        <v>172295.1</v>
      </c>
      <c r="D12" s="60">
        <f>D13+D51</f>
        <v>199104609.02</v>
      </c>
    </row>
    <row r="13" spans="1:4" ht="17.25" customHeight="1">
      <c r="A13" s="49" t="s">
        <v>12</v>
      </c>
      <c r="B13" s="48" t="s">
        <v>13</v>
      </c>
      <c r="C13" s="29">
        <f>C14+C19+C24+C27+C32+C41+C43+C47</f>
        <v>172295.1</v>
      </c>
      <c r="D13" s="60">
        <f>D14+D19+D24+D27+D32+D41+D43+D47</f>
        <v>172295100</v>
      </c>
    </row>
    <row r="14" spans="1:4" ht="18.75" customHeight="1">
      <c r="A14" s="49" t="s">
        <v>14</v>
      </c>
      <c r="B14" s="48" t="s">
        <v>218</v>
      </c>
      <c r="C14" s="29">
        <f>C15</f>
        <v>68315.3</v>
      </c>
      <c r="D14" s="60">
        <f>D15</f>
        <v>68315300</v>
      </c>
    </row>
    <row r="15" spans="1:4" ht="18.75">
      <c r="A15" s="50" t="s">
        <v>219</v>
      </c>
      <c r="B15" s="51" t="s">
        <v>15</v>
      </c>
      <c r="C15" s="30">
        <f>C16+C17+C18</f>
        <v>68315.3</v>
      </c>
      <c r="D15" s="59">
        <f>D16+D17+D18</f>
        <v>68315300</v>
      </c>
    </row>
    <row r="16" spans="1:4" ht="131.25">
      <c r="A16" s="50" t="s">
        <v>16</v>
      </c>
      <c r="B16" s="51" t="s">
        <v>17</v>
      </c>
      <c r="C16" s="30">
        <v>67315.3</v>
      </c>
      <c r="D16" s="59">
        <f>C16*1000</f>
        <v>67315300</v>
      </c>
    </row>
    <row r="17" spans="1:4" ht="171" customHeight="1">
      <c r="A17" s="50" t="s">
        <v>18</v>
      </c>
      <c r="B17" s="51" t="s">
        <v>197</v>
      </c>
      <c r="C17" s="30">
        <v>600</v>
      </c>
      <c r="D17" s="59">
        <f>C17*1000</f>
        <v>600000</v>
      </c>
    </row>
    <row r="18" spans="1:4" ht="75">
      <c r="A18" s="50" t="s">
        <v>19</v>
      </c>
      <c r="B18" s="51" t="s">
        <v>198</v>
      </c>
      <c r="C18" s="30">
        <v>400</v>
      </c>
      <c r="D18" s="59">
        <f>C18*1000</f>
        <v>400000</v>
      </c>
    </row>
    <row r="19" spans="1:4" ht="57.75" customHeight="1">
      <c r="A19" s="49" t="s">
        <v>20</v>
      </c>
      <c r="B19" s="48" t="s">
        <v>21</v>
      </c>
      <c r="C19" s="29">
        <f>SUM(C21:C23)</f>
        <v>7855.6</v>
      </c>
      <c r="D19" s="60">
        <f>SUM(D21:D23)</f>
        <v>7855600</v>
      </c>
    </row>
    <row r="20" spans="1:4" ht="56.25">
      <c r="A20" s="50" t="s">
        <v>220</v>
      </c>
      <c r="B20" s="51" t="s">
        <v>22</v>
      </c>
      <c r="C20" s="30">
        <f>SUM(C21:C23)</f>
        <v>7855.6</v>
      </c>
      <c r="D20" s="59">
        <f>SUM(D21:D23)</f>
        <v>7855600</v>
      </c>
    </row>
    <row r="21" spans="1:4" ht="183" customHeight="1">
      <c r="A21" s="50" t="s">
        <v>227</v>
      </c>
      <c r="B21" s="51" t="s">
        <v>199</v>
      </c>
      <c r="C21" s="30">
        <v>3607</v>
      </c>
      <c r="D21" s="59">
        <f>C21*1000</f>
        <v>3607000</v>
      </c>
    </row>
    <row r="22" spans="1:4" ht="225" customHeight="1">
      <c r="A22" s="50" t="s">
        <v>228</v>
      </c>
      <c r="B22" s="51" t="s">
        <v>200</v>
      </c>
      <c r="C22" s="30">
        <v>20.5</v>
      </c>
      <c r="D22" s="59">
        <f>C22*1000</f>
        <v>20500</v>
      </c>
    </row>
    <row r="23" spans="1:4" ht="183.75" customHeight="1">
      <c r="A23" s="50" t="s">
        <v>229</v>
      </c>
      <c r="B23" s="51" t="s">
        <v>201</v>
      </c>
      <c r="C23" s="30">
        <v>4228.1</v>
      </c>
      <c r="D23" s="59">
        <f>C23*1000</f>
        <v>4228100</v>
      </c>
    </row>
    <row r="24" spans="1:4" ht="22.5" customHeight="1">
      <c r="A24" s="49" t="s">
        <v>23</v>
      </c>
      <c r="B24" s="48" t="s">
        <v>24</v>
      </c>
      <c r="C24" s="29">
        <f>C25</f>
        <v>335.3</v>
      </c>
      <c r="D24" s="60">
        <f>D25</f>
        <v>335300</v>
      </c>
    </row>
    <row r="25" spans="1:4" ht="18.75">
      <c r="A25" s="50" t="s">
        <v>221</v>
      </c>
      <c r="B25" s="51" t="s">
        <v>25</v>
      </c>
      <c r="C25" s="30">
        <f>C26</f>
        <v>335.3</v>
      </c>
      <c r="D25" s="59">
        <f>D26</f>
        <v>335300</v>
      </c>
    </row>
    <row r="26" spans="1:4" ht="18.75">
      <c r="A26" s="50" t="s">
        <v>26</v>
      </c>
      <c r="B26" s="51" t="s">
        <v>25</v>
      </c>
      <c r="C26" s="30">
        <v>335.3</v>
      </c>
      <c r="D26" s="59">
        <f>C26*1000</f>
        <v>335300</v>
      </c>
    </row>
    <row r="27" spans="1:4" ht="20.25" customHeight="1">
      <c r="A27" s="49" t="s">
        <v>27</v>
      </c>
      <c r="B27" s="48" t="s">
        <v>28</v>
      </c>
      <c r="C27" s="29">
        <f>C28+C29</f>
        <v>56774</v>
      </c>
      <c r="D27" s="60">
        <f>D28+D29</f>
        <v>56774000</v>
      </c>
    </row>
    <row r="28" spans="1:4" ht="93.75">
      <c r="A28" s="50" t="s">
        <v>29</v>
      </c>
      <c r="B28" s="51" t="s">
        <v>205</v>
      </c>
      <c r="C28" s="30">
        <v>19239</v>
      </c>
      <c r="D28" s="59">
        <f>C28*1000</f>
        <v>19239000</v>
      </c>
    </row>
    <row r="29" spans="1:4" ht="18.75">
      <c r="A29" s="50" t="s">
        <v>30</v>
      </c>
      <c r="B29" s="51" t="s">
        <v>31</v>
      </c>
      <c r="C29" s="30">
        <f>C31+C30</f>
        <v>37535</v>
      </c>
      <c r="D29" s="59">
        <f>D31+D30</f>
        <v>37535000</v>
      </c>
    </row>
    <row r="30" spans="1:4" ht="54" customHeight="1">
      <c r="A30" s="50" t="s">
        <v>175</v>
      </c>
      <c r="B30" s="51" t="s">
        <v>202</v>
      </c>
      <c r="C30" s="30">
        <v>26537</v>
      </c>
      <c r="D30" s="59">
        <f>C30*1000</f>
        <v>26537000</v>
      </c>
    </row>
    <row r="31" spans="1:4" ht="75">
      <c r="A31" s="50" t="s">
        <v>203</v>
      </c>
      <c r="B31" s="51" t="s">
        <v>204</v>
      </c>
      <c r="C31" s="30">
        <v>10998</v>
      </c>
      <c r="D31" s="59">
        <f>C31*1000</f>
        <v>10998000</v>
      </c>
    </row>
    <row r="32" spans="1:4" ht="75" customHeight="1">
      <c r="A32" s="49" t="s">
        <v>32</v>
      </c>
      <c r="B32" s="48" t="s">
        <v>0</v>
      </c>
      <c r="C32" s="29">
        <f>C33+C36+C38</f>
        <v>20766.8</v>
      </c>
      <c r="D32" s="60">
        <f>D33+D36+D38</f>
        <v>20766800</v>
      </c>
    </row>
    <row r="33" spans="1:4" ht="128.25" customHeight="1">
      <c r="A33" s="50" t="s">
        <v>33</v>
      </c>
      <c r="B33" s="51" t="s">
        <v>34</v>
      </c>
      <c r="C33" s="30">
        <f>C34+C35</f>
        <v>19450</v>
      </c>
      <c r="D33" s="59">
        <f>D34+D35</f>
        <v>19450000</v>
      </c>
    </row>
    <row r="34" spans="1:4" ht="131.25">
      <c r="A34" s="50" t="s">
        <v>35</v>
      </c>
      <c r="B34" s="51" t="s">
        <v>206</v>
      </c>
      <c r="C34" s="30">
        <v>15250</v>
      </c>
      <c r="D34" s="59">
        <f>C34*1000</f>
        <v>15250000</v>
      </c>
    </row>
    <row r="35" spans="1:4" ht="56.25">
      <c r="A35" s="50" t="s">
        <v>51</v>
      </c>
      <c r="B35" s="51" t="s">
        <v>52</v>
      </c>
      <c r="C35" s="30">
        <v>4200</v>
      </c>
      <c r="D35" s="59">
        <f>C35*1000</f>
        <v>4200000</v>
      </c>
    </row>
    <row r="36" spans="1:4" ht="37.5">
      <c r="A36" s="50" t="s">
        <v>36</v>
      </c>
      <c r="B36" s="51" t="s">
        <v>37</v>
      </c>
      <c r="C36" s="30">
        <f>C37</f>
        <v>0</v>
      </c>
      <c r="D36" s="59">
        <f>D37</f>
        <v>0</v>
      </c>
    </row>
    <row r="37" spans="1:4" ht="93.75">
      <c r="A37" s="50" t="s">
        <v>38</v>
      </c>
      <c r="B37" s="51" t="s">
        <v>207</v>
      </c>
      <c r="C37" s="30"/>
      <c r="D37" s="59"/>
    </row>
    <row r="38" spans="1:4" ht="150">
      <c r="A38" s="50" t="s">
        <v>39</v>
      </c>
      <c r="B38" s="51" t="s">
        <v>40</v>
      </c>
      <c r="C38" s="30">
        <f>C39+C40</f>
        <v>1316.8</v>
      </c>
      <c r="D38" s="59">
        <f>D39+D40</f>
        <v>1316800</v>
      </c>
    </row>
    <row r="39" spans="1:4" ht="75">
      <c r="A39" s="52" t="s">
        <v>5</v>
      </c>
      <c r="B39" s="51" t="s">
        <v>208</v>
      </c>
      <c r="C39" s="30">
        <v>0</v>
      </c>
      <c r="D39" s="59">
        <v>0</v>
      </c>
    </row>
    <row r="40" spans="1:5" ht="131.25">
      <c r="A40" s="50" t="s">
        <v>7</v>
      </c>
      <c r="B40" s="51" t="s">
        <v>209</v>
      </c>
      <c r="C40" s="30">
        <v>1316.8</v>
      </c>
      <c r="D40" s="59">
        <f>C40*1000</f>
        <v>1316800</v>
      </c>
      <c r="E40" s="72"/>
    </row>
    <row r="41" spans="1:4" ht="39" customHeight="1">
      <c r="A41" s="49" t="s">
        <v>41</v>
      </c>
      <c r="B41" s="48" t="s">
        <v>222</v>
      </c>
      <c r="C41" s="29">
        <f>C42</f>
        <v>128.1</v>
      </c>
      <c r="D41" s="60">
        <f>D42</f>
        <v>128100</v>
      </c>
    </row>
    <row r="42" spans="1:4" ht="75">
      <c r="A42" s="50" t="s">
        <v>6</v>
      </c>
      <c r="B42" s="51" t="s">
        <v>210</v>
      </c>
      <c r="C42" s="30">
        <v>128.1</v>
      </c>
      <c r="D42" s="59">
        <f>C42*1000</f>
        <v>128100</v>
      </c>
    </row>
    <row r="43" spans="1:4" ht="38.25" customHeight="1">
      <c r="A43" s="49" t="s">
        <v>42</v>
      </c>
      <c r="B43" s="48" t="s">
        <v>1</v>
      </c>
      <c r="C43" s="29">
        <f>C44+C45+C46</f>
        <v>17720</v>
      </c>
      <c r="D43" s="60">
        <f>D44+D45+D46</f>
        <v>17720000</v>
      </c>
    </row>
    <row r="44" spans="1:4" ht="150">
      <c r="A44" s="50" t="s">
        <v>230</v>
      </c>
      <c r="B44" s="51" t="s">
        <v>211</v>
      </c>
      <c r="C44" s="30">
        <v>12500</v>
      </c>
      <c r="D44" s="59">
        <f>C44*1000</f>
        <v>12500000</v>
      </c>
    </row>
    <row r="45" spans="1:4" ht="75">
      <c r="A45" s="50" t="s">
        <v>231</v>
      </c>
      <c r="B45" s="51" t="s">
        <v>212</v>
      </c>
      <c r="C45" s="30">
        <v>4720</v>
      </c>
      <c r="D45" s="59">
        <f>C45*1000</f>
        <v>4720000</v>
      </c>
    </row>
    <row r="46" spans="1:4" ht="129" customHeight="1">
      <c r="A46" s="50" t="s">
        <v>153</v>
      </c>
      <c r="B46" s="51" t="s">
        <v>213</v>
      </c>
      <c r="C46" s="30">
        <v>500</v>
      </c>
      <c r="D46" s="59">
        <f>C46*1000</f>
        <v>500000</v>
      </c>
    </row>
    <row r="47" spans="1:4" ht="37.5">
      <c r="A47" s="49" t="s">
        <v>43</v>
      </c>
      <c r="B47" s="48" t="s">
        <v>44</v>
      </c>
      <c r="C47" s="29">
        <f>SUM(C48:C50)</f>
        <v>400</v>
      </c>
      <c r="D47" s="60">
        <f>SUM(D48:D50)</f>
        <v>400000</v>
      </c>
    </row>
    <row r="48" spans="1:4" ht="131.25">
      <c r="A48" s="50" t="s">
        <v>214</v>
      </c>
      <c r="B48" s="51" t="s">
        <v>215</v>
      </c>
      <c r="C48" s="30">
        <v>100</v>
      </c>
      <c r="D48" s="59">
        <f>C48*1000</f>
        <v>100000</v>
      </c>
    </row>
    <row r="49" spans="1:4" ht="75">
      <c r="A49" s="50" t="s">
        <v>216</v>
      </c>
      <c r="B49" s="51" t="s">
        <v>217</v>
      </c>
      <c r="C49" s="30">
        <v>100</v>
      </c>
      <c r="D49" s="59">
        <f>C49*1000</f>
        <v>100000</v>
      </c>
    </row>
    <row r="50" spans="1:4" ht="131.25">
      <c r="A50" s="50" t="s">
        <v>234</v>
      </c>
      <c r="B50" s="51" t="s">
        <v>235</v>
      </c>
      <c r="C50" s="30">
        <v>200</v>
      </c>
      <c r="D50" s="59">
        <f>C50*1000</f>
        <v>200000</v>
      </c>
    </row>
    <row r="51" spans="1:4" ht="37.5">
      <c r="A51" s="49" t="s">
        <v>267</v>
      </c>
      <c r="B51" s="48" t="s">
        <v>45</v>
      </c>
      <c r="C51" s="59"/>
      <c r="D51" s="60">
        <f>D52</f>
        <v>26809509.02</v>
      </c>
    </row>
    <row r="52" spans="1:4" ht="75">
      <c r="A52" s="49" t="s">
        <v>266</v>
      </c>
      <c r="B52" s="48" t="s">
        <v>46</v>
      </c>
      <c r="C52" s="59"/>
      <c r="D52" s="59">
        <f>D53</f>
        <v>26809509.02</v>
      </c>
    </row>
    <row r="53" spans="1:4" ht="56.25">
      <c r="A53" s="50" t="s">
        <v>269</v>
      </c>
      <c r="B53" s="51" t="s">
        <v>265</v>
      </c>
      <c r="C53" s="59"/>
      <c r="D53" s="59">
        <v>26809509.02</v>
      </c>
    </row>
  </sheetData>
  <sheetProtection/>
  <mergeCells count="8"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055118110236221" right="0.3937007874015748" top="0.3937007874015748" bottom="0.3937007874015748" header="0.31496062992125984" footer="0.31496062992125984"/>
  <pageSetup fitToHeight="4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15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55.140625" style="8" customWidth="1"/>
    <col min="2" max="2" width="15.00390625" style="8" customWidth="1"/>
    <col min="3" max="3" width="15.421875" style="8" customWidth="1"/>
    <col min="4" max="16384" width="9.140625" style="8" customWidth="1"/>
  </cols>
  <sheetData>
    <row r="1" spans="1:3" s="7" customFormat="1" ht="18.75">
      <c r="A1" s="103" t="s">
        <v>194</v>
      </c>
      <c r="B1" s="102"/>
      <c r="C1" s="102"/>
    </row>
    <row r="2" spans="1:3" s="7" customFormat="1" ht="18.75">
      <c r="A2" s="102" t="s">
        <v>57</v>
      </c>
      <c r="B2" s="102"/>
      <c r="C2" s="102"/>
    </row>
    <row r="3" spans="1:3" s="7" customFormat="1" ht="18.75">
      <c r="A3" s="102" t="s">
        <v>3</v>
      </c>
      <c r="B3" s="102"/>
      <c r="C3" s="102"/>
    </row>
    <row r="4" spans="1:3" s="7" customFormat="1" ht="18.75">
      <c r="A4" s="102" t="str">
        <f>'Прил.11 МБТ '!A4:B4</f>
        <v>             от 25 декабря 2020 года № 48  </v>
      </c>
      <c r="B4" s="102"/>
      <c r="C4" s="102"/>
    </row>
    <row r="5" spans="1:3" s="7" customFormat="1" ht="18.75">
      <c r="A5" s="102" t="s">
        <v>54</v>
      </c>
      <c r="B5" s="102"/>
      <c r="C5" s="102"/>
    </row>
    <row r="6" spans="1:3" s="7" customFormat="1" ht="18.75">
      <c r="A6" s="102" t="s">
        <v>3</v>
      </c>
      <c r="B6" s="102"/>
      <c r="C6" s="102"/>
    </row>
    <row r="7" spans="1:3" s="7" customFormat="1" ht="18.75">
      <c r="A7" s="102" t="str">
        <f>'Прил.11 МБТ '!A7:B7</f>
        <v>на 2021 год и плановый период 2022 и 2023 годов»</v>
      </c>
      <c r="B7" s="102"/>
      <c r="C7" s="102"/>
    </row>
    <row r="8" spans="1:3" ht="18.75">
      <c r="A8" s="104"/>
      <c r="B8" s="104"/>
      <c r="C8" s="104"/>
    </row>
    <row r="9" spans="1:3" ht="109.5" customHeight="1">
      <c r="A9" s="105" t="s">
        <v>261</v>
      </c>
      <c r="B9" s="105"/>
      <c r="C9" s="105"/>
    </row>
    <row r="10" spans="1:3" ht="17.25" customHeight="1" hidden="1">
      <c r="A10" s="9"/>
      <c r="B10" s="9"/>
      <c r="C10" s="9"/>
    </row>
    <row r="11" spans="1:3" ht="15.75">
      <c r="A11" s="10"/>
      <c r="B11" s="106"/>
      <c r="C11" s="106"/>
    </row>
    <row r="12" spans="1:3" ht="18.75">
      <c r="A12" s="107" t="s">
        <v>173</v>
      </c>
      <c r="B12" s="109" t="s">
        <v>274</v>
      </c>
      <c r="C12" s="110"/>
    </row>
    <row r="13" spans="1:3" ht="18.75">
      <c r="A13" s="108"/>
      <c r="B13" s="11" t="s">
        <v>176</v>
      </c>
      <c r="C13" s="12" t="s">
        <v>259</v>
      </c>
    </row>
    <row r="14" spans="1:3" ht="56.25">
      <c r="A14" s="39" t="s">
        <v>174</v>
      </c>
      <c r="B14" s="68">
        <v>2186900</v>
      </c>
      <c r="C14" s="68">
        <v>2186900</v>
      </c>
    </row>
    <row r="15" spans="1:3" ht="18.75">
      <c r="A15" s="13" t="s">
        <v>55</v>
      </c>
      <c r="B15" s="70">
        <f>SUM(B12:B14)</f>
        <v>2186900</v>
      </c>
      <c r="C15" s="70">
        <f>SUM(C12:C14)</f>
        <v>2186900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B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2.140625" style="2" customWidth="1"/>
    <col min="2" max="2" width="22.421875" style="2" customWidth="1"/>
    <col min="3" max="16384" width="9.140625" style="2" customWidth="1"/>
  </cols>
  <sheetData>
    <row r="1" spans="1:2" ht="18.75">
      <c r="A1" s="100" t="s">
        <v>195</v>
      </c>
      <c r="B1" s="100"/>
    </row>
    <row r="2" spans="1:2" ht="18.75">
      <c r="A2" s="100" t="s">
        <v>53</v>
      </c>
      <c r="B2" s="100"/>
    </row>
    <row r="3" spans="1:2" ht="18.75">
      <c r="A3" s="100" t="s">
        <v>3</v>
      </c>
      <c r="B3" s="100"/>
    </row>
    <row r="4" spans="1:2" ht="18.75">
      <c r="A4" s="100" t="str">
        <f>'Прил.12 МБТ'!A4:C4</f>
        <v>             от 25 декабря 2020 года № 48  </v>
      </c>
      <c r="B4" s="100"/>
    </row>
    <row r="5" spans="1:2" ht="18.75">
      <c r="A5" s="100" t="s">
        <v>54</v>
      </c>
      <c r="B5" s="100"/>
    </row>
    <row r="6" spans="1:2" ht="18.75">
      <c r="A6" s="100" t="s">
        <v>3</v>
      </c>
      <c r="B6" s="100"/>
    </row>
    <row r="7" spans="1:2" ht="18.75">
      <c r="A7" s="100" t="str">
        <f>'Прил.12 МБТ'!A7:C7</f>
        <v>на 2021 год и плановый период 2022 и 2023 годов»</v>
      </c>
      <c r="B7" s="100"/>
    </row>
    <row r="8" spans="1:2" ht="123.75" customHeight="1">
      <c r="A8" s="101" t="s">
        <v>263</v>
      </c>
      <c r="B8" s="101"/>
    </row>
    <row r="9" spans="1:2" ht="18.75">
      <c r="A9" s="3"/>
      <c r="B9" s="4"/>
    </row>
    <row r="10" spans="1:2" ht="18.75">
      <c r="A10" s="38" t="s">
        <v>173</v>
      </c>
      <c r="B10" s="6" t="s">
        <v>273</v>
      </c>
    </row>
    <row r="11" spans="1:2" ht="37.5">
      <c r="A11" s="39" t="s">
        <v>174</v>
      </c>
      <c r="B11" s="68">
        <v>84250300</v>
      </c>
    </row>
    <row r="12" spans="1:2" ht="18.75">
      <c r="A12" s="5" t="s">
        <v>172</v>
      </c>
      <c r="B12" s="69">
        <f>SUM(B10:B11)</f>
        <v>84250300</v>
      </c>
    </row>
  </sheetData>
  <sheetProtection/>
  <mergeCells count="8">
    <mergeCell ref="A7:B7"/>
    <mergeCell ref="A8:B8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1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55.140625" style="8" customWidth="1"/>
    <col min="2" max="3" width="16.7109375" style="8" customWidth="1"/>
    <col min="4" max="16384" width="9.140625" style="8" customWidth="1"/>
  </cols>
  <sheetData>
    <row r="1" spans="1:3" s="7" customFormat="1" ht="18.75">
      <c r="A1" s="103" t="s">
        <v>196</v>
      </c>
      <c r="B1" s="102"/>
      <c r="C1" s="102"/>
    </row>
    <row r="2" spans="1:3" s="7" customFormat="1" ht="18.75">
      <c r="A2" s="102" t="s">
        <v>57</v>
      </c>
      <c r="B2" s="102"/>
      <c r="C2" s="102"/>
    </row>
    <row r="3" spans="1:3" s="7" customFormat="1" ht="18.75">
      <c r="A3" s="102" t="s">
        <v>3</v>
      </c>
      <c r="B3" s="102"/>
      <c r="C3" s="102"/>
    </row>
    <row r="4" spans="1:3" s="7" customFormat="1" ht="18.75">
      <c r="A4" s="102" t="str">
        <f>'Прил.13 МБТ'!A4:B4</f>
        <v>             от 25 декабря 2020 года № 48  </v>
      </c>
      <c r="B4" s="102"/>
      <c r="C4" s="102"/>
    </row>
    <row r="5" spans="1:3" s="7" customFormat="1" ht="18.75">
      <c r="A5" s="102" t="s">
        <v>54</v>
      </c>
      <c r="B5" s="102"/>
      <c r="C5" s="102"/>
    </row>
    <row r="6" spans="1:3" s="7" customFormat="1" ht="18.75">
      <c r="A6" s="102" t="s">
        <v>3</v>
      </c>
      <c r="B6" s="102"/>
      <c r="C6" s="102"/>
    </row>
    <row r="7" spans="1:3" s="7" customFormat="1" ht="18.75">
      <c r="A7" s="102" t="str">
        <f>'Прил.13 МБТ'!A7:B7</f>
        <v>на 2021 год и плановый период 2022 и 2023 годов»</v>
      </c>
      <c r="B7" s="102"/>
      <c r="C7" s="102"/>
    </row>
    <row r="8" spans="1:3" ht="18.75">
      <c r="A8" s="104"/>
      <c r="B8" s="104"/>
      <c r="C8" s="104"/>
    </row>
    <row r="9" spans="1:3" ht="109.5" customHeight="1">
      <c r="A9" s="111" t="s">
        <v>262</v>
      </c>
      <c r="B9" s="111"/>
      <c r="C9" s="111"/>
    </row>
    <row r="10" spans="1:3" ht="17.25" customHeight="1">
      <c r="A10" s="9"/>
      <c r="B10" s="9"/>
      <c r="C10" s="9"/>
    </row>
    <row r="11" spans="1:3" ht="15.75">
      <c r="A11" s="10"/>
      <c r="B11" s="106"/>
      <c r="C11" s="106"/>
    </row>
    <row r="12" spans="1:3" ht="18.75">
      <c r="A12" s="107" t="s">
        <v>173</v>
      </c>
      <c r="B12" s="109" t="s">
        <v>273</v>
      </c>
      <c r="C12" s="110"/>
    </row>
    <row r="13" spans="1:3" ht="18.75">
      <c r="A13" s="108"/>
      <c r="B13" s="11" t="s">
        <v>176</v>
      </c>
      <c r="C13" s="12" t="s">
        <v>259</v>
      </c>
    </row>
    <row r="14" spans="1:3" ht="56.25">
      <c r="A14" s="39" t="s">
        <v>174</v>
      </c>
      <c r="B14" s="68">
        <v>84250300</v>
      </c>
      <c r="C14" s="68">
        <v>84250300</v>
      </c>
    </row>
    <row r="15" spans="1:3" ht="18.75">
      <c r="A15" s="13" t="s">
        <v>172</v>
      </c>
      <c r="B15" s="27">
        <f>SUM(B13:B14)</f>
        <v>84250300</v>
      </c>
      <c r="C15" s="27">
        <f>SUM(C13:C14)</f>
        <v>84250300</v>
      </c>
    </row>
  </sheetData>
  <sheetProtection/>
  <mergeCells count="12">
    <mergeCell ref="A7:C7"/>
    <mergeCell ref="A8:C8"/>
    <mergeCell ref="A9:C9"/>
    <mergeCell ref="B11:C11"/>
    <mergeCell ref="A12:A13"/>
    <mergeCell ref="B12:C12"/>
    <mergeCell ref="A6:C6"/>
    <mergeCell ref="A1:C1"/>
    <mergeCell ref="A2:C2"/>
    <mergeCell ref="A3:C3"/>
    <mergeCell ref="A4:C4"/>
    <mergeCell ref="A5:C5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G52"/>
  <sheetViews>
    <sheetView zoomScale="75" zoomScaleNormal="75" zoomScalePageLayoutView="0" workbookViewId="0" topLeftCell="A1">
      <selection activeCell="G40" sqref="G1:G16384"/>
    </sheetView>
  </sheetViews>
  <sheetFormatPr defaultColWidth="9.140625" defaultRowHeight="15"/>
  <cols>
    <col min="1" max="1" width="28.28125" style="57" customWidth="1"/>
    <col min="2" max="2" width="57.8515625" style="57" customWidth="1"/>
    <col min="3" max="3" width="14.28125" style="57" hidden="1" customWidth="1"/>
    <col min="4" max="4" width="14.140625" style="58" hidden="1" customWidth="1"/>
    <col min="5" max="5" width="19.28125" style="57" customWidth="1"/>
    <col min="6" max="6" width="18.421875" style="58" customWidth="1"/>
    <col min="7" max="7" width="9.8515625" style="1" bestFit="1" customWidth="1"/>
    <col min="8" max="16384" width="9.140625" style="1" customWidth="1"/>
  </cols>
  <sheetData>
    <row r="2" spans="1:6" s="53" customFormat="1" ht="18.75">
      <c r="A2" s="85" t="s">
        <v>47</v>
      </c>
      <c r="B2" s="85"/>
      <c r="C2" s="85"/>
      <c r="D2" s="85"/>
      <c r="E2" s="85"/>
      <c r="F2" s="85"/>
    </row>
    <row r="3" spans="1:6" s="53" customFormat="1" ht="18.75">
      <c r="A3" s="85" t="s">
        <v>2</v>
      </c>
      <c r="B3" s="85"/>
      <c r="C3" s="85"/>
      <c r="D3" s="85"/>
      <c r="E3" s="85"/>
      <c r="F3" s="85"/>
    </row>
    <row r="4" spans="1:6" s="53" customFormat="1" ht="18.75">
      <c r="A4" s="85" t="s">
        <v>3</v>
      </c>
      <c r="B4" s="85"/>
      <c r="C4" s="85"/>
      <c r="D4" s="85"/>
      <c r="E4" s="85"/>
      <c r="F4" s="85"/>
    </row>
    <row r="5" spans="1:6" s="53" customFormat="1" ht="18.75">
      <c r="A5" s="85" t="str">
        <f>'Прил. 3 доходы'!A4:D4</f>
        <v>             от 25 декабря 2020 года № 48  </v>
      </c>
      <c r="B5" s="85"/>
      <c r="C5" s="85"/>
      <c r="D5" s="85"/>
      <c r="E5" s="85"/>
      <c r="F5" s="85"/>
    </row>
    <row r="6" spans="1:6" s="53" customFormat="1" ht="18.75">
      <c r="A6" s="85" t="s">
        <v>4</v>
      </c>
      <c r="B6" s="85"/>
      <c r="C6" s="85"/>
      <c r="D6" s="85"/>
      <c r="E6" s="85"/>
      <c r="F6" s="85"/>
    </row>
    <row r="7" spans="1:6" s="53" customFormat="1" ht="18.75">
      <c r="A7" s="85" t="s">
        <v>3</v>
      </c>
      <c r="B7" s="85"/>
      <c r="C7" s="85"/>
      <c r="D7" s="85"/>
      <c r="E7" s="85"/>
      <c r="F7" s="85"/>
    </row>
    <row r="8" spans="1:6" s="53" customFormat="1" ht="18.75">
      <c r="A8" s="85" t="str">
        <f>'Прил. 3 доходы'!A7:D7</f>
        <v>на 2021 год и плановый период 2022 и 2023 годов»</v>
      </c>
      <c r="B8" s="85"/>
      <c r="C8" s="85"/>
      <c r="D8" s="85"/>
      <c r="E8" s="85"/>
      <c r="F8" s="85"/>
    </row>
    <row r="9" spans="1:6" ht="63" customHeight="1">
      <c r="A9" s="86" t="s">
        <v>236</v>
      </c>
      <c r="B9" s="86"/>
      <c r="C9" s="86"/>
      <c r="D9" s="86"/>
      <c r="E9" s="86"/>
      <c r="F9" s="86"/>
    </row>
    <row r="10" spans="1:6" ht="18.75">
      <c r="A10" s="54"/>
      <c r="B10" s="54"/>
      <c r="C10" s="54"/>
      <c r="D10" s="55"/>
      <c r="E10" s="54"/>
      <c r="F10" s="55"/>
    </row>
    <row r="11" spans="1:6" ht="39.75" customHeight="1">
      <c r="A11" s="87" t="s">
        <v>8</v>
      </c>
      <c r="B11" s="87" t="s">
        <v>49</v>
      </c>
      <c r="C11" s="88" t="s">
        <v>48</v>
      </c>
      <c r="D11" s="88"/>
      <c r="E11" s="88" t="s">
        <v>268</v>
      </c>
      <c r="F11" s="88"/>
    </row>
    <row r="12" spans="1:6" ht="79.5" customHeight="1">
      <c r="A12" s="87"/>
      <c r="B12" s="87"/>
      <c r="C12" s="56" t="s">
        <v>176</v>
      </c>
      <c r="D12" s="44" t="s">
        <v>237</v>
      </c>
      <c r="E12" s="56" t="s">
        <v>176</v>
      </c>
      <c r="F12" s="44" t="s">
        <v>237</v>
      </c>
    </row>
    <row r="13" spans="1:6" ht="18.75">
      <c r="A13" s="45">
        <v>1</v>
      </c>
      <c r="B13" s="45">
        <v>2</v>
      </c>
      <c r="C13" s="46">
        <v>3</v>
      </c>
      <c r="D13" s="46">
        <v>4</v>
      </c>
      <c r="E13" s="46">
        <v>3</v>
      </c>
      <c r="F13" s="46">
        <v>4</v>
      </c>
    </row>
    <row r="14" spans="1:6" ht="18.75">
      <c r="A14" s="47"/>
      <c r="B14" s="48" t="s">
        <v>11</v>
      </c>
      <c r="C14" s="29">
        <f>C15</f>
        <v>173661.4</v>
      </c>
      <c r="D14" s="29">
        <f>D15</f>
        <v>175124.69999999998</v>
      </c>
      <c r="E14" s="60">
        <f>E15</f>
        <v>173661400</v>
      </c>
      <c r="F14" s="60">
        <f>F15</f>
        <v>175124700</v>
      </c>
    </row>
    <row r="15" spans="1:6" ht="17.25" customHeight="1">
      <c r="A15" s="49" t="s">
        <v>12</v>
      </c>
      <c r="B15" s="48" t="s">
        <v>13</v>
      </c>
      <c r="C15" s="29">
        <f>C16+C21+C26+C29+C34+C43+C45+C49+C53</f>
        <v>173661.4</v>
      </c>
      <c r="D15" s="29">
        <f>D16+D21+D26+D29+D34+D43+D45+D49+D53</f>
        <v>175124.69999999998</v>
      </c>
      <c r="E15" s="60">
        <f>E16+E21+E26+E29+E34+E43+E45+E49+E53</f>
        <v>173661400</v>
      </c>
      <c r="F15" s="60">
        <f>F16+F21+F26+F29+F34+F43+F45+F49+F53</f>
        <v>175124700</v>
      </c>
    </row>
    <row r="16" spans="1:6" ht="18.75" customHeight="1">
      <c r="A16" s="49" t="s">
        <v>14</v>
      </c>
      <c r="B16" s="48" t="s">
        <v>218</v>
      </c>
      <c r="C16" s="29">
        <f>C17</f>
        <v>69681.6</v>
      </c>
      <c r="D16" s="29">
        <f>D17</f>
        <v>71144.9</v>
      </c>
      <c r="E16" s="60">
        <f>E17</f>
        <v>69681600</v>
      </c>
      <c r="F16" s="60">
        <f>F17</f>
        <v>71144900</v>
      </c>
    </row>
    <row r="17" spans="1:6" ht="18.75">
      <c r="A17" s="50" t="s">
        <v>219</v>
      </c>
      <c r="B17" s="51" t="s">
        <v>15</v>
      </c>
      <c r="C17" s="30">
        <f>C18+C19+C20</f>
        <v>69681.6</v>
      </c>
      <c r="D17" s="30">
        <f>D18+D19+D20</f>
        <v>71144.9</v>
      </c>
      <c r="E17" s="59">
        <f>E18+E19+E20</f>
        <v>69681600</v>
      </c>
      <c r="F17" s="59">
        <f>F18+F19+F20</f>
        <v>71144900</v>
      </c>
    </row>
    <row r="18" spans="1:6" ht="131.25">
      <c r="A18" s="50" t="s">
        <v>16</v>
      </c>
      <c r="B18" s="51" t="s">
        <v>17</v>
      </c>
      <c r="C18" s="30">
        <v>68661.6</v>
      </c>
      <c r="D18" s="30">
        <v>70102.9</v>
      </c>
      <c r="E18" s="59">
        <f aca="true" t="shared" si="0" ref="E18:F20">C18*1000</f>
        <v>68661600</v>
      </c>
      <c r="F18" s="59">
        <f t="shared" si="0"/>
        <v>70102900</v>
      </c>
    </row>
    <row r="19" spans="1:6" ht="171" customHeight="1">
      <c r="A19" s="50" t="s">
        <v>18</v>
      </c>
      <c r="B19" s="51" t="s">
        <v>197</v>
      </c>
      <c r="C19" s="30">
        <v>612</v>
      </c>
      <c r="D19" s="30">
        <v>625</v>
      </c>
      <c r="E19" s="59">
        <f t="shared" si="0"/>
        <v>612000</v>
      </c>
      <c r="F19" s="59">
        <f t="shared" si="0"/>
        <v>625000</v>
      </c>
    </row>
    <row r="20" spans="1:6" ht="75">
      <c r="A20" s="50" t="s">
        <v>19</v>
      </c>
      <c r="B20" s="51" t="s">
        <v>198</v>
      </c>
      <c r="C20" s="30">
        <v>408</v>
      </c>
      <c r="D20" s="30">
        <v>417</v>
      </c>
      <c r="E20" s="59">
        <f t="shared" si="0"/>
        <v>408000</v>
      </c>
      <c r="F20" s="59">
        <f t="shared" si="0"/>
        <v>417000</v>
      </c>
    </row>
    <row r="21" spans="1:6" ht="57.75" customHeight="1">
      <c r="A21" s="49" t="s">
        <v>20</v>
      </c>
      <c r="B21" s="48" t="s">
        <v>21</v>
      </c>
      <c r="C21" s="29">
        <f>SUM(C23:C25)</f>
        <v>7855.6</v>
      </c>
      <c r="D21" s="29">
        <f>SUM(D23:D25)</f>
        <v>7855.6</v>
      </c>
      <c r="E21" s="60">
        <f>SUM(E23:E25)</f>
        <v>7855600</v>
      </c>
      <c r="F21" s="60">
        <f>SUM(F23:F25)</f>
        <v>7855600</v>
      </c>
    </row>
    <row r="22" spans="1:6" ht="56.25">
      <c r="A22" s="50" t="s">
        <v>220</v>
      </c>
      <c r="B22" s="51" t="s">
        <v>22</v>
      </c>
      <c r="C22" s="30">
        <f>SUM(C23:C25)</f>
        <v>7855.6</v>
      </c>
      <c r="D22" s="30">
        <f>SUM(D23:D25)</f>
        <v>7855.6</v>
      </c>
      <c r="E22" s="59">
        <f>SUM(E23:E25)</f>
        <v>7855600</v>
      </c>
      <c r="F22" s="59">
        <f>SUM(F23:F25)</f>
        <v>7855600</v>
      </c>
    </row>
    <row r="23" spans="1:6" ht="183" customHeight="1">
      <c r="A23" s="50" t="s">
        <v>227</v>
      </c>
      <c r="B23" s="51" t="s">
        <v>199</v>
      </c>
      <c r="C23" s="30">
        <v>3607</v>
      </c>
      <c r="D23" s="30">
        <v>3607</v>
      </c>
      <c r="E23" s="59">
        <f aca="true" t="shared" si="1" ref="E23:F25">C23*1000</f>
        <v>3607000</v>
      </c>
      <c r="F23" s="59">
        <f t="shared" si="1"/>
        <v>3607000</v>
      </c>
    </row>
    <row r="24" spans="1:6" ht="225" customHeight="1">
      <c r="A24" s="50" t="s">
        <v>228</v>
      </c>
      <c r="B24" s="51" t="s">
        <v>200</v>
      </c>
      <c r="C24" s="30">
        <v>20.5</v>
      </c>
      <c r="D24" s="30">
        <v>20.5</v>
      </c>
      <c r="E24" s="59">
        <f t="shared" si="1"/>
        <v>20500</v>
      </c>
      <c r="F24" s="59">
        <f t="shared" si="1"/>
        <v>20500</v>
      </c>
    </row>
    <row r="25" spans="1:6" ht="183.75" customHeight="1">
      <c r="A25" s="50" t="s">
        <v>229</v>
      </c>
      <c r="B25" s="51" t="s">
        <v>201</v>
      </c>
      <c r="C25" s="30">
        <v>4228.1</v>
      </c>
      <c r="D25" s="30">
        <v>4228.1</v>
      </c>
      <c r="E25" s="59">
        <f t="shared" si="1"/>
        <v>4228100</v>
      </c>
      <c r="F25" s="59">
        <f t="shared" si="1"/>
        <v>4228100</v>
      </c>
    </row>
    <row r="26" spans="1:6" ht="22.5" customHeight="1">
      <c r="A26" s="49" t="s">
        <v>23</v>
      </c>
      <c r="B26" s="48" t="s">
        <v>24</v>
      </c>
      <c r="C26" s="29">
        <f aca="true" t="shared" si="2" ref="C26:F27">C27</f>
        <v>335.3</v>
      </c>
      <c r="D26" s="29">
        <f t="shared" si="2"/>
        <v>335.3</v>
      </c>
      <c r="E26" s="60">
        <f t="shared" si="2"/>
        <v>335300</v>
      </c>
      <c r="F26" s="60">
        <f t="shared" si="2"/>
        <v>335300</v>
      </c>
    </row>
    <row r="27" spans="1:6" ht="18.75">
      <c r="A27" s="50" t="s">
        <v>221</v>
      </c>
      <c r="B27" s="51" t="s">
        <v>25</v>
      </c>
      <c r="C27" s="30">
        <f t="shared" si="2"/>
        <v>335.3</v>
      </c>
      <c r="D27" s="30">
        <f t="shared" si="2"/>
        <v>335.3</v>
      </c>
      <c r="E27" s="59">
        <f t="shared" si="2"/>
        <v>335300</v>
      </c>
      <c r="F27" s="59">
        <f t="shared" si="2"/>
        <v>335300</v>
      </c>
    </row>
    <row r="28" spans="1:6" ht="18.75">
      <c r="A28" s="50" t="s">
        <v>26</v>
      </c>
      <c r="B28" s="51" t="s">
        <v>25</v>
      </c>
      <c r="C28" s="30">
        <v>335.3</v>
      </c>
      <c r="D28" s="30">
        <v>335.3</v>
      </c>
      <c r="E28" s="59">
        <f>C28*1000</f>
        <v>335300</v>
      </c>
      <c r="F28" s="59">
        <f>D28*1000</f>
        <v>335300</v>
      </c>
    </row>
    <row r="29" spans="1:6" ht="20.25" customHeight="1">
      <c r="A29" s="49" t="s">
        <v>27</v>
      </c>
      <c r="B29" s="48" t="s">
        <v>28</v>
      </c>
      <c r="C29" s="29">
        <f>C30+C31</f>
        <v>56774</v>
      </c>
      <c r="D29" s="29">
        <f>D30+D31</f>
        <v>56774</v>
      </c>
      <c r="E29" s="60">
        <f>E30+E31</f>
        <v>56774000</v>
      </c>
      <c r="F29" s="60">
        <f>F30+F31</f>
        <v>56774000</v>
      </c>
    </row>
    <row r="30" spans="1:6" ht="75">
      <c r="A30" s="50" t="s">
        <v>29</v>
      </c>
      <c r="B30" s="51" t="s">
        <v>205</v>
      </c>
      <c r="C30" s="30">
        <v>19239</v>
      </c>
      <c r="D30" s="30">
        <v>19239</v>
      </c>
      <c r="E30" s="59">
        <f>C30*1000</f>
        <v>19239000</v>
      </c>
      <c r="F30" s="59">
        <f>D30*1000</f>
        <v>19239000</v>
      </c>
    </row>
    <row r="31" spans="1:6" ht="18.75">
      <c r="A31" s="50" t="s">
        <v>30</v>
      </c>
      <c r="B31" s="51" t="s">
        <v>31</v>
      </c>
      <c r="C31" s="30">
        <f>C33+C32</f>
        <v>37535</v>
      </c>
      <c r="D31" s="30">
        <f>D33+D32</f>
        <v>37535</v>
      </c>
      <c r="E31" s="59">
        <f>E33+E32</f>
        <v>37535000</v>
      </c>
      <c r="F31" s="59">
        <f>F33+F32</f>
        <v>37535000</v>
      </c>
    </row>
    <row r="32" spans="1:6" ht="54" customHeight="1">
      <c r="A32" s="50" t="s">
        <v>175</v>
      </c>
      <c r="B32" s="51" t="s">
        <v>202</v>
      </c>
      <c r="C32" s="30">
        <v>26537</v>
      </c>
      <c r="D32" s="30">
        <v>26537</v>
      </c>
      <c r="E32" s="59">
        <f>C32*1000</f>
        <v>26537000</v>
      </c>
      <c r="F32" s="59">
        <f>D32*1000</f>
        <v>26537000</v>
      </c>
    </row>
    <row r="33" spans="1:6" ht="75">
      <c r="A33" s="50" t="s">
        <v>203</v>
      </c>
      <c r="B33" s="51" t="s">
        <v>204</v>
      </c>
      <c r="C33" s="30">
        <v>10998</v>
      </c>
      <c r="D33" s="30">
        <v>10998</v>
      </c>
      <c r="E33" s="59">
        <f>C33*1000</f>
        <v>10998000</v>
      </c>
      <c r="F33" s="59">
        <f>D33*1000</f>
        <v>10998000</v>
      </c>
    </row>
    <row r="34" spans="1:6" ht="75" customHeight="1">
      <c r="A34" s="49" t="s">
        <v>32</v>
      </c>
      <c r="B34" s="48" t="s">
        <v>0</v>
      </c>
      <c r="C34" s="29">
        <f>C35+C38+C40</f>
        <v>20766.8</v>
      </c>
      <c r="D34" s="29">
        <f>D35+D38+D40</f>
        <v>20766.8</v>
      </c>
      <c r="E34" s="60">
        <f>E35+E38+E40</f>
        <v>20766800</v>
      </c>
      <c r="F34" s="60">
        <f>F35+F38+F40</f>
        <v>20766800</v>
      </c>
    </row>
    <row r="35" spans="1:6" ht="128.25" customHeight="1">
      <c r="A35" s="50" t="s">
        <v>33</v>
      </c>
      <c r="B35" s="51" t="s">
        <v>34</v>
      </c>
      <c r="C35" s="30">
        <f>C36+C37</f>
        <v>19450</v>
      </c>
      <c r="D35" s="30">
        <f>D36+D37</f>
        <v>19450</v>
      </c>
      <c r="E35" s="59">
        <f>E36+E37</f>
        <v>19450000</v>
      </c>
      <c r="F35" s="59">
        <f>F36+F37</f>
        <v>19450000</v>
      </c>
    </row>
    <row r="36" spans="1:6" ht="131.25">
      <c r="A36" s="50" t="s">
        <v>35</v>
      </c>
      <c r="B36" s="51" t="s">
        <v>206</v>
      </c>
      <c r="C36" s="30">
        <v>15250</v>
      </c>
      <c r="D36" s="30">
        <v>15250</v>
      </c>
      <c r="E36" s="59">
        <f>C36*1000</f>
        <v>15250000</v>
      </c>
      <c r="F36" s="59">
        <f>D36*1000</f>
        <v>15250000</v>
      </c>
    </row>
    <row r="37" spans="1:6" ht="56.25">
      <c r="A37" s="50" t="s">
        <v>51</v>
      </c>
      <c r="B37" s="51" t="s">
        <v>52</v>
      </c>
      <c r="C37" s="30">
        <v>4200</v>
      </c>
      <c r="D37" s="30">
        <v>4200</v>
      </c>
      <c r="E37" s="59">
        <f>C37*1000</f>
        <v>4200000</v>
      </c>
      <c r="F37" s="59">
        <f>D37*1000</f>
        <v>4200000</v>
      </c>
    </row>
    <row r="38" spans="1:6" ht="37.5" hidden="1">
      <c r="A38" s="50" t="s">
        <v>36</v>
      </c>
      <c r="B38" s="51" t="s">
        <v>37</v>
      </c>
      <c r="C38" s="30">
        <f>C39</f>
        <v>0</v>
      </c>
      <c r="D38" s="30">
        <f>D39</f>
        <v>0</v>
      </c>
      <c r="E38" s="59">
        <f>E39</f>
        <v>0</v>
      </c>
      <c r="F38" s="59">
        <f>F39</f>
        <v>0</v>
      </c>
    </row>
    <row r="39" spans="1:6" ht="93.75" hidden="1">
      <c r="A39" s="50" t="s">
        <v>38</v>
      </c>
      <c r="B39" s="51" t="s">
        <v>207</v>
      </c>
      <c r="C39" s="30"/>
      <c r="D39" s="30"/>
      <c r="E39" s="59"/>
      <c r="F39" s="59"/>
    </row>
    <row r="40" spans="1:6" ht="131.25">
      <c r="A40" s="50" t="s">
        <v>39</v>
      </c>
      <c r="B40" s="51" t="s">
        <v>40</v>
      </c>
      <c r="C40" s="30">
        <f>C41+C42</f>
        <v>1316.8</v>
      </c>
      <c r="D40" s="30">
        <f>D41+D42</f>
        <v>1316.8</v>
      </c>
      <c r="E40" s="59">
        <f>E41+E42</f>
        <v>1316800</v>
      </c>
      <c r="F40" s="59">
        <f>F41+F42</f>
        <v>1316800</v>
      </c>
    </row>
    <row r="41" spans="1:6" ht="75" hidden="1">
      <c r="A41" s="52" t="s">
        <v>5</v>
      </c>
      <c r="B41" s="51" t="s">
        <v>208</v>
      </c>
      <c r="C41" s="30">
        <v>0</v>
      </c>
      <c r="D41" s="30">
        <v>0</v>
      </c>
      <c r="E41" s="59">
        <v>0</v>
      </c>
      <c r="F41" s="59">
        <v>0</v>
      </c>
    </row>
    <row r="42" spans="1:7" ht="131.25">
      <c r="A42" s="50" t="s">
        <v>7</v>
      </c>
      <c r="B42" s="51" t="s">
        <v>209</v>
      </c>
      <c r="C42" s="30">
        <v>1316.8</v>
      </c>
      <c r="D42" s="30">
        <v>1316.8</v>
      </c>
      <c r="E42" s="59">
        <f>C42*1000</f>
        <v>1316800</v>
      </c>
      <c r="F42" s="59">
        <f>D42*1000</f>
        <v>1316800</v>
      </c>
      <c r="G42" s="72"/>
    </row>
    <row r="43" spans="1:6" ht="39" customHeight="1">
      <c r="A43" s="49" t="s">
        <v>41</v>
      </c>
      <c r="B43" s="48" t="s">
        <v>222</v>
      </c>
      <c r="C43" s="29">
        <f>C44</f>
        <v>128.1</v>
      </c>
      <c r="D43" s="29">
        <f>D44</f>
        <v>128.1</v>
      </c>
      <c r="E43" s="60">
        <f>E44</f>
        <v>128100</v>
      </c>
      <c r="F43" s="60">
        <f>F44</f>
        <v>128100</v>
      </c>
    </row>
    <row r="44" spans="1:6" ht="56.25">
      <c r="A44" s="50" t="s">
        <v>6</v>
      </c>
      <c r="B44" s="51" t="s">
        <v>210</v>
      </c>
      <c r="C44" s="30">
        <v>128.1</v>
      </c>
      <c r="D44" s="30">
        <v>128.1</v>
      </c>
      <c r="E44" s="59">
        <f>C44*1000</f>
        <v>128100</v>
      </c>
      <c r="F44" s="59">
        <f>D44*1000</f>
        <v>128100</v>
      </c>
    </row>
    <row r="45" spans="1:6" ht="38.25" customHeight="1">
      <c r="A45" s="49" t="s">
        <v>42</v>
      </c>
      <c r="B45" s="48" t="s">
        <v>1</v>
      </c>
      <c r="C45" s="29">
        <f>C46+C47+C48</f>
        <v>17720</v>
      </c>
      <c r="D45" s="29">
        <f>D46+D47+D48</f>
        <v>17720</v>
      </c>
      <c r="E45" s="60">
        <f>E46+E47+E48</f>
        <v>17720000</v>
      </c>
      <c r="F45" s="60">
        <f>F46+F47+F48</f>
        <v>17720000</v>
      </c>
    </row>
    <row r="46" spans="1:6" ht="150">
      <c r="A46" s="50" t="s">
        <v>230</v>
      </c>
      <c r="B46" s="51" t="s">
        <v>211</v>
      </c>
      <c r="C46" s="30">
        <v>12500</v>
      </c>
      <c r="D46" s="30">
        <v>12500</v>
      </c>
      <c r="E46" s="59">
        <f aca="true" t="shared" si="3" ref="E46:F48">C46*1000</f>
        <v>12500000</v>
      </c>
      <c r="F46" s="59">
        <f t="shared" si="3"/>
        <v>12500000</v>
      </c>
    </row>
    <row r="47" spans="1:6" ht="75">
      <c r="A47" s="50" t="s">
        <v>231</v>
      </c>
      <c r="B47" s="51" t="s">
        <v>212</v>
      </c>
      <c r="C47" s="30">
        <v>4720</v>
      </c>
      <c r="D47" s="30">
        <v>4720</v>
      </c>
      <c r="E47" s="59">
        <f t="shared" si="3"/>
        <v>4720000</v>
      </c>
      <c r="F47" s="59">
        <f t="shared" si="3"/>
        <v>4720000</v>
      </c>
    </row>
    <row r="48" spans="1:6" ht="129" customHeight="1">
      <c r="A48" s="50" t="s">
        <v>153</v>
      </c>
      <c r="B48" s="51" t="s">
        <v>213</v>
      </c>
      <c r="C48" s="30">
        <v>500</v>
      </c>
      <c r="D48" s="30">
        <v>500</v>
      </c>
      <c r="E48" s="59">
        <f t="shared" si="3"/>
        <v>500000</v>
      </c>
      <c r="F48" s="59">
        <f t="shared" si="3"/>
        <v>500000</v>
      </c>
    </row>
    <row r="49" spans="1:6" ht="37.5">
      <c r="A49" s="49" t="s">
        <v>43</v>
      </c>
      <c r="B49" s="48" t="s">
        <v>44</v>
      </c>
      <c r="C49" s="29">
        <f>SUM(C50:C52)</f>
        <v>400</v>
      </c>
      <c r="D49" s="29">
        <f>SUM(D50:D52)</f>
        <v>400</v>
      </c>
      <c r="E49" s="60">
        <f>SUM(E50:E52)</f>
        <v>400000</v>
      </c>
      <c r="F49" s="60">
        <f>SUM(F50:F52)</f>
        <v>400000</v>
      </c>
    </row>
    <row r="50" spans="1:6" ht="131.25">
      <c r="A50" s="50" t="s">
        <v>214</v>
      </c>
      <c r="B50" s="51" t="s">
        <v>215</v>
      </c>
      <c r="C50" s="30">
        <v>100</v>
      </c>
      <c r="D50" s="30">
        <v>100</v>
      </c>
      <c r="E50" s="59">
        <f aca="true" t="shared" si="4" ref="E50:F52">C50*1000</f>
        <v>100000</v>
      </c>
      <c r="F50" s="59">
        <f t="shared" si="4"/>
        <v>100000</v>
      </c>
    </row>
    <row r="51" spans="1:6" ht="75">
      <c r="A51" s="50" t="s">
        <v>216</v>
      </c>
      <c r="B51" s="51" t="s">
        <v>217</v>
      </c>
      <c r="C51" s="30">
        <v>100</v>
      </c>
      <c r="D51" s="30">
        <v>100</v>
      </c>
      <c r="E51" s="59">
        <f t="shared" si="4"/>
        <v>100000</v>
      </c>
      <c r="F51" s="59">
        <f t="shared" si="4"/>
        <v>100000</v>
      </c>
    </row>
    <row r="52" spans="1:6" ht="112.5">
      <c r="A52" s="50" t="s">
        <v>234</v>
      </c>
      <c r="B52" s="51" t="s">
        <v>235</v>
      </c>
      <c r="C52" s="30">
        <v>200</v>
      </c>
      <c r="D52" s="30">
        <v>200</v>
      </c>
      <c r="E52" s="59">
        <f t="shared" si="4"/>
        <v>200000</v>
      </c>
      <c r="F52" s="59">
        <f t="shared" si="4"/>
        <v>200000</v>
      </c>
    </row>
  </sheetData>
  <sheetProtection/>
  <mergeCells count="12">
    <mergeCell ref="A9:F9"/>
    <mergeCell ref="A11:A12"/>
    <mergeCell ref="B11:B12"/>
    <mergeCell ref="E11:F11"/>
    <mergeCell ref="A7:F7"/>
    <mergeCell ref="C11:D11"/>
    <mergeCell ref="A2:F2"/>
    <mergeCell ref="A3:F3"/>
    <mergeCell ref="A4:F4"/>
    <mergeCell ref="A5:F5"/>
    <mergeCell ref="A6:F6"/>
    <mergeCell ref="A8:F8"/>
  </mergeCells>
  <printOptions/>
  <pageMargins left="0.9055118110236221" right="0" top="0.1968503937007874" bottom="0.1968503937007874" header="0.31496062992125984" footer="0.31496062992125984"/>
  <pageSetup fitToHeight="4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6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55.7109375" style="33" customWidth="1"/>
    <col min="2" max="2" width="12.00390625" style="25" customWidth="1"/>
    <col min="3" max="3" width="16.57421875" style="25" customWidth="1"/>
    <col min="4" max="4" width="8.28125" style="25" customWidth="1"/>
    <col min="5" max="5" width="14.28125" style="62" hidden="1" customWidth="1"/>
    <col min="6" max="6" width="16.28125" style="25" customWidth="1"/>
    <col min="7" max="7" width="9.57421875" style="25" hidden="1" customWidth="1"/>
    <col min="8" max="11" width="0" style="25" hidden="1" customWidth="1"/>
    <col min="12" max="16384" width="9.140625" style="25" customWidth="1"/>
  </cols>
  <sheetData>
    <row r="1" spans="1:6" s="40" customFormat="1" ht="18.75">
      <c r="A1" s="89" t="s">
        <v>50</v>
      </c>
      <c r="B1" s="89"/>
      <c r="C1" s="89"/>
      <c r="D1" s="89"/>
      <c r="E1" s="89"/>
      <c r="F1" s="89"/>
    </row>
    <row r="2" spans="1:6" s="40" customFormat="1" ht="18.75" customHeight="1">
      <c r="A2" s="89" t="s">
        <v>2</v>
      </c>
      <c r="B2" s="89"/>
      <c r="C2" s="89"/>
      <c r="D2" s="89"/>
      <c r="E2" s="89"/>
      <c r="F2" s="89"/>
    </row>
    <row r="3" spans="1:6" s="40" customFormat="1" ht="18.75" customHeight="1">
      <c r="A3" s="89" t="s">
        <v>3</v>
      </c>
      <c r="B3" s="89"/>
      <c r="C3" s="89"/>
      <c r="D3" s="89"/>
      <c r="E3" s="89"/>
      <c r="F3" s="89"/>
    </row>
    <row r="4" spans="1:6" s="40" customFormat="1" ht="18.75">
      <c r="A4" s="89" t="str">
        <f>'Прил. 4 доходы'!A5:F5</f>
        <v>             от 25 декабря 2020 года № 48  </v>
      </c>
      <c r="B4" s="89"/>
      <c r="C4" s="89"/>
      <c r="D4" s="89"/>
      <c r="E4" s="89"/>
      <c r="F4" s="89"/>
    </row>
    <row r="5" spans="1:6" s="40" customFormat="1" ht="18.75" customHeight="1">
      <c r="A5" s="89" t="s">
        <v>4</v>
      </c>
      <c r="B5" s="89"/>
      <c r="C5" s="89"/>
      <c r="D5" s="89"/>
      <c r="E5" s="89"/>
      <c r="F5" s="89"/>
    </row>
    <row r="6" spans="1:6" s="40" customFormat="1" ht="18.75" customHeight="1">
      <c r="A6" s="89" t="s">
        <v>3</v>
      </c>
      <c r="B6" s="89"/>
      <c r="C6" s="89"/>
      <c r="D6" s="89"/>
      <c r="E6" s="89"/>
      <c r="F6" s="89"/>
    </row>
    <row r="7" spans="1:6" s="40" customFormat="1" ht="18.75" customHeight="1">
      <c r="A7" s="89" t="str">
        <f>'Прил. 4 доходы'!A8:F8</f>
        <v>на 2021 год и плановый период 2022 и 2023 годов»</v>
      </c>
      <c r="B7" s="89"/>
      <c r="C7" s="89"/>
      <c r="D7" s="89"/>
      <c r="E7" s="89"/>
      <c r="F7" s="89"/>
    </row>
    <row r="8" spans="1:6" ht="18.75">
      <c r="A8" s="90"/>
      <c r="B8" s="90"/>
      <c r="C8" s="90"/>
      <c r="D8" s="90"/>
      <c r="E8" s="90"/>
      <c r="F8" s="90"/>
    </row>
    <row r="9" spans="1:7" ht="87.75" customHeight="1">
      <c r="A9" s="91" t="s">
        <v>238</v>
      </c>
      <c r="B9" s="91"/>
      <c r="C9" s="91"/>
      <c r="D9" s="91"/>
      <c r="E9" s="91"/>
      <c r="F9" s="91"/>
      <c r="G9" s="14"/>
    </row>
    <row r="10" spans="1:6" s="33" customFormat="1" ht="15.75">
      <c r="A10" s="92"/>
      <c r="B10" s="92"/>
      <c r="C10" s="92"/>
      <c r="D10" s="92"/>
      <c r="E10" s="92"/>
      <c r="F10" s="92"/>
    </row>
    <row r="11" spans="1:6" s="33" customFormat="1" ht="15.75">
      <c r="A11" s="93" t="s">
        <v>59</v>
      </c>
      <c r="B11" s="93" t="s">
        <v>60</v>
      </c>
      <c r="C11" s="93" t="s">
        <v>61</v>
      </c>
      <c r="D11" s="93" t="s">
        <v>62</v>
      </c>
      <c r="E11" s="95" t="s">
        <v>121</v>
      </c>
      <c r="F11" s="93" t="s">
        <v>273</v>
      </c>
    </row>
    <row r="12" spans="1:6" s="33" customFormat="1" ht="35.25" customHeight="1">
      <c r="A12" s="94"/>
      <c r="B12" s="94"/>
      <c r="C12" s="94"/>
      <c r="D12" s="94"/>
      <c r="E12" s="96"/>
      <c r="F12" s="94"/>
    </row>
    <row r="13" spans="1:6" s="33" customFormat="1" ht="15.75">
      <c r="A13" s="18">
        <v>1</v>
      </c>
      <c r="B13" s="18">
        <v>2</v>
      </c>
      <c r="C13" s="18">
        <v>3</v>
      </c>
      <c r="D13" s="18">
        <v>4</v>
      </c>
      <c r="E13" s="63">
        <v>5</v>
      </c>
      <c r="F13" s="18">
        <v>5</v>
      </c>
    </row>
    <row r="14" spans="1:7" s="33" customFormat="1" ht="15.75">
      <c r="A14" s="16" t="s">
        <v>64</v>
      </c>
      <c r="B14" s="16"/>
      <c r="C14" s="16"/>
      <c r="D14" s="16"/>
      <c r="E14" s="61">
        <f>E15+E46+E50+E64+E89+E102+E94</f>
        <v>172295.1</v>
      </c>
      <c r="F14" s="64">
        <f>F15+F46+F50+F64+F89+F102+F94</f>
        <v>199104609.01999998</v>
      </c>
      <c r="G14" s="73"/>
    </row>
    <row r="15" spans="1:7" s="33" customFormat="1" ht="15.75">
      <c r="A15" s="16" t="s">
        <v>65</v>
      </c>
      <c r="B15" s="24" t="s">
        <v>66</v>
      </c>
      <c r="C15" s="24"/>
      <c r="D15" s="24"/>
      <c r="E15" s="61">
        <f>E16+E23+E32+E36+E40</f>
        <v>15501.5</v>
      </c>
      <c r="F15" s="64">
        <f>F16+F23+F32+F36+F40</f>
        <v>15501500</v>
      </c>
      <c r="G15" s="33" t="s">
        <v>67</v>
      </c>
    </row>
    <row r="16" spans="1:6" s="33" customFormat="1" ht="46.5" customHeight="1">
      <c r="A16" s="74" t="s">
        <v>71</v>
      </c>
      <c r="B16" s="82" t="s">
        <v>72</v>
      </c>
      <c r="C16" s="75"/>
      <c r="D16" s="75"/>
      <c r="E16" s="76">
        <f>E17</f>
        <v>654.1</v>
      </c>
      <c r="F16" s="67">
        <f>F17</f>
        <v>654100</v>
      </c>
    </row>
    <row r="17" spans="1:6" s="33" customFormat="1" ht="78.75">
      <c r="A17" s="15" t="s">
        <v>73</v>
      </c>
      <c r="B17" s="75" t="s">
        <v>72</v>
      </c>
      <c r="C17" s="75" t="s">
        <v>169</v>
      </c>
      <c r="D17" s="75"/>
      <c r="E17" s="76">
        <f>E18</f>
        <v>654.1</v>
      </c>
      <c r="F17" s="67">
        <f>F18</f>
        <v>654100</v>
      </c>
    </row>
    <row r="18" spans="1:6" s="33" customFormat="1" ht="31.5">
      <c r="A18" s="74" t="s">
        <v>68</v>
      </c>
      <c r="B18" s="75" t="s">
        <v>72</v>
      </c>
      <c r="C18" s="75" t="s">
        <v>170</v>
      </c>
      <c r="D18" s="75"/>
      <c r="E18" s="76">
        <f>E19+E20+E21</f>
        <v>654.1</v>
      </c>
      <c r="F18" s="67">
        <f>F19+F20+F21</f>
        <v>654100</v>
      </c>
    </row>
    <row r="19" spans="1:6" s="33" customFormat="1" ht="78.75">
      <c r="A19" s="74" t="s">
        <v>69</v>
      </c>
      <c r="B19" s="75" t="s">
        <v>72</v>
      </c>
      <c r="C19" s="75" t="s">
        <v>170</v>
      </c>
      <c r="D19" s="75" t="s">
        <v>70</v>
      </c>
      <c r="E19" s="76">
        <v>484.5</v>
      </c>
      <c r="F19" s="67">
        <f>E19*1000</f>
        <v>484500</v>
      </c>
    </row>
    <row r="20" spans="1:6" s="33" customFormat="1" ht="31.5">
      <c r="A20" s="74" t="s">
        <v>74</v>
      </c>
      <c r="B20" s="75" t="s">
        <v>72</v>
      </c>
      <c r="C20" s="75" t="s">
        <v>170</v>
      </c>
      <c r="D20" s="75" t="s">
        <v>75</v>
      </c>
      <c r="E20" s="76">
        <v>169.6</v>
      </c>
      <c r="F20" s="67">
        <f>E20*1000</f>
        <v>169600</v>
      </c>
    </row>
    <row r="21" spans="1:6" s="33" customFormat="1" ht="31.5" hidden="1">
      <c r="A21" s="74" t="s">
        <v>74</v>
      </c>
      <c r="B21" s="75" t="s">
        <v>72</v>
      </c>
      <c r="C21" s="75" t="s">
        <v>170</v>
      </c>
      <c r="D21" s="75" t="s">
        <v>75</v>
      </c>
      <c r="E21" s="76">
        <v>0</v>
      </c>
      <c r="F21" s="67">
        <v>0</v>
      </c>
    </row>
    <row r="22" spans="1:6" s="33" customFormat="1" ht="15.75" hidden="1">
      <c r="A22" s="74" t="s">
        <v>76</v>
      </c>
      <c r="B22" s="75" t="s">
        <v>72</v>
      </c>
      <c r="C22" s="75" t="s">
        <v>127</v>
      </c>
      <c r="D22" s="75" t="s">
        <v>77</v>
      </c>
      <c r="E22" s="76"/>
      <c r="F22" s="67"/>
    </row>
    <row r="23" spans="1:6" ht="63">
      <c r="A23" s="74" t="s">
        <v>78</v>
      </c>
      <c r="B23" s="75" t="s">
        <v>79</v>
      </c>
      <c r="C23" s="75"/>
      <c r="D23" s="75"/>
      <c r="E23" s="66">
        <f>E24</f>
        <v>13533.1</v>
      </c>
      <c r="F23" s="65">
        <f>F24</f>
        <v>13533100</v>
      </c>
    </row>
    <row r="24" spans="1:6" ht="63">
      <c r="A24" s="15" t="s">
        <v>242</v>
      </c>
      <c r="B24" s="75" t="s">
        <v>79</v>
      </c>
      <c r="C24" s="75" t="s">
        <v>131</v>
      </c>
      <c r="D24" s="75"/>
      <c r="E24" s="76">
        <f>E25+E30</f>
        <v>13533.1</v>
      </c>
      <c r="F24" s="67">
        <f>F25+F30</f>
        <v>13533100</v>
      </c>
    </row>
    <row r="25" spans="1:6" ht="31.5">
      <c r="A25" s="74" t="s">
        <v>68</v>
      </c>
      <c r="B25" s="75" t="s">
        <v>79</v>
      </c>
      <c r="C25" s="75" t="s">
        <v>128</v>
      </c>
      <c r="D25" s="75"/>
      <c r="E25" s="76">
        <f>E26+E27+E28+E29</f>
        <v>12868.5</v>
      </c>
      <c r="F25" s="67">
        <f>F26+F27+F28+F29</f>
        <v>12868500</v>
      </c>
    </row>
    <row r="26" spans="1:6" ht="78.75">
      <c r="A26" s="74" t="s">
        <v>69</v>
      </c>
      <c r="B26" s="75" t="s">
        <v>79</v>
      </c>
      <c r="C26" s="75" t="s">
        <v>128</v>
      </c>
      <c r="D26" s="75" t="s">
        <v>70</v>
      </c>
      <c r="E26" s="76">
        <v>8223.4</v>
      </c>
      <c r="F26" s="67">
        <f>E26*1000</f>
        <v>8223400</v>
      </c>
    </row>
    <row r="27" spans="1:6" ht="31.5">
      <c r="A27" s="74" t="s">
        <v>74</v>
      </c>
      <c r="B27" s="75" t="s">
        <v>79</v>
      </c>
      <c r="C27" s="75" t="s">
        <v>128</v>
      </c>
      <c r="D27" s="75" t="s">
        <v>75</v>
      </c>
      <c r="E27" s="76">
        <f>4591.2+45.6</f>
        <v>4636.8</v>
      </c>
      <c r="F27" s="67">
        <f>E27*1000</f>
        <v>4636800</v>
      </c>
    </row>
    <row r="28" spans="1:6" ht="15.75" hidden="1">
      <c r="A28" s="74" t="s">
        <v>80</v>
      </c>
      <c r="B28" s="75" t="s">
        <v>79</v>
      </c>
      <c r="C28" s="75" t="s">
        <v>128</v>
      </c>
      <c r="D28" s="75" t="s">
        <v>81</v>
      </c>
      <c r="E28" s="76"/>
      <c r="F28" s="67"/>
    </row>
    <row r="29" spans="1:6" ht="15.75">
      <c r="A29" s="74" t="s">
        <v>76</v>
      </c>
      <c r="B29" s="75" t="s">
        <v>79</v>
      </c>
      <c r="C29" s="75" t="s">
        <v>128</v>
      </c>
      <c r="D29" s="75" t="s">
        <v>77</v>
      </c>
      <c r="E29" s="76">
        <v>8.3</v>
      </c>
      <c r="F29" s="67">
        <f>E29*1000</f>
        <v>8300</v>
      </c>
    </row>
    <row r="30" spans="1:6" ht="47.25">
      <c r="A30" s="74" t="s">
        <v>82</v>
      </c>
      <c r="B30" s="75" t="s">
        <v>79</v>
      </c>
      <c r="C30" s="75" t="s">
        <v>129</v>
      </c>
      <c r="D30" s="75"/>
      <c r="E30" s="76">
        <f>E31</f>
        <v>664.6</v>
      </c>
      <c r="F30" s="67">
        <f>F31</f>
        <v>664600</v>
      </c>
    </row>
    <row r="31" spans="1:6" ht="78.75">
      <c r="A31" s="74" t="s">
        <v>69</v>
      </c>
      <c r="B31" s="75" t="s">
        <v>79</v>
      </c>
      <c r="C31" s="75" t="s">
        <v>129</v>
      </c>
      <c r="D31" s="75" t="s">
        <v>70</v>
      </c>
      <c r="E31" s="76">
        <v>664.6</v>
      </c>
      <c r="F31" s="67">
        <f>E31*1000</f>
        <v>664600</v>
      </c>
    </row>
    <row r="32" spans="1:6" ht="15.75" hidden="1">
      <c r="A32" s="74" t="s">
        <v>225</v>
      </c>
      <c r="B32" s="75" t="s">
        <v>223</v>
      </c>
      <c r="C32" s="75"/>
      <c r="D32" s="75"/>
      <c r="E32" s="76">
        <f aca="true" t="shared" si="0" ref="E32:F34">E33</f>
        <v>0</v>
      </c>
      <c r="F32" s="67">
        <f t="shared" si="0"/>
        <v>0</v>
      </c>
    </row>
    <row r="33" spans="1:6" ht="15.75" hidden="1">
      <c r="A33" s="15" t="s">
        <v>85</v>
      </c>
      <c r="B33" s="75" t="s">
        <v>223</v>
      </c>
      <c r="C33" s="75" t="s">
        <v>130</v>
      </c>
      <c r="D33" s="75"/>
      <c r="E33" s="76">
        <f t="shared" si="0"/>
        <v>0</v>
      </c>
      <c r="F33" s="67">
        <f t="shared" si="0"/>
        <v>0</v>
      </c>
    </row>
    <row r="34" spans="1:6" ht="31.5" hidden="1">
      <c r="A34" s="74" t="s">
        <v>226</v>
      </c>
      <c r="B34" s="75" t="s">
        <v>223</v>
      </c>
      <c r="C34" s="75" t="s">
        <v>224</v>
      </c>
      <c r="D34" s="75"/>
      <c r="E34" s="76">
        <f t="shared" si="0"/>
        <v>0</v>
      </c>
      <c r="F34" s="67">
        <f t="shared" si="0"/>
        <v>0</v>
      </c>
    </row>
    <row r="35" spans="1:6" ht="15.75" hidden="1">
      <c r="A35" s="74" t="s">
        <v>76</v>
      </c>
      <c r="B35" s="75" t="s">
        <v>223</v>
      </c>
      <c r="C35" s="75" t="s">
        <v>224</v>
      </c>
      <c r="D35" s="75" t="s">
        <v>77</v>
      </c>
      <c r="E35" s="76"/>
      <c r="F35" s="67"/>
    </row>
    <row r="36" spans="1:6" ht="15.75">
      <c r="A36" s="74" t="s">
        <v>83</v>
      </c>
      <c r="B36" s="75" t="s">
        <v>84</v>
      </c>
      <c r="C36" s="75"/>
      <c r="D36" s="75"/>
      <c r="E36" s="66">
        <f aca="true" t="shared" si="1" ref="E36:F38">E37</f>
        <v>50</v>
      </c>
      <c r="F36" s="65">
        <f t="shared" si="1"/>
        <v>50000</v>
      </c>
    </row>
    <row r="37" spans="1:6" ht="63">
      <c r="A37" s="15" t="s">
        <v>242</v>
      </c>
      <c r="B37" s="75" t="s">
        <v>84</v>
      </c>
      <c r="C37" s="75" t="s">
        <v>131</v>
      </c>
      <c r="D37" s="75"/>
      <c r="E37" s="76">
        <f t="shared" si="1"/>
        <v>50</v>
      </c>
      <c r="F37" s="67">
        <f t="shared" si="1"/>
        <v>50000</v>
      </c>
    </row>
    <row r="38" spans="1:6" ht="15.75">
      <c r="A38" s="74" t="s">
        <v>86</v>
      </c>
      <c r="B38" s="75" t="s">
        <v>84</v>
      </c>
      <c r="C38" s="75" t="s">
        <v>241</v>
      </c>
      <c r="D38" s="75"/>
      <c r="E38" s="76">
        <f t="shared" si="1"/>
        <v>50</v>
      </c>
      <c r="F38" s="67">
        <f t="shared" si="1"/>
        <v>50000</v>
      </c>
    </row>
    <row r="39" spans="1:6" ht="15.75">
      <c r="A39" s="74" t="s">
        <v>76</v>
      </c>
      <c r="B39" s="75" t="s">
        <v>84</v>
      </c>
      <c r="C39" s="75" t="s">
        <v>241</v>
      </c>
      <c r="D39" s="75" t="s">
        <v>77</v>
      </c>
      <c r="E39" s="76">
        <v>50</v>
      </c>
      <c r="F39" s="67">
        <f>E39*1000</f>
        <v>50000</v>
      </c>
    </row>
    <row r="40" spans="1:6" ht="15.75">
      <c r="A40" s="74" t="s">
        <v>87</v>
      </c>
      <c r="B40" s="75" t="s">
        <v>88</v>
      </c>
      <c r="C40" s="75"/>
      <c r="D40" s="75"/>
      <c r="E40" s="66">
        <f>E41</f>
        <v>1264.3</v>
      </c>
      <c r="F40" s="65">
        <f>F41</f>
        <v>1264300</v>
      </c>
    </row>
    <row r="41" spans="1:6" ht="78.75">
      <c r="A41" s="78" t="s">
        <v>243</v>
      </c>
      <c r="B41" s="75" t="s">
        <v>88</v>
      </c>
      <c r="C41" s="75" t="s">
        <v>133</v>
      </c>
      <c r="D41" s="75"/>
      <c r="E41" s="76">
        <f>E42+E44</f>
        <v>1264.3</v>
      </c>
      <c r="F41" s="67">
        <f>F42+F44</f>
        <v>1264300</v>
      </c>
    </row>
    <row r="42" spans="1:6" ht="47.25">
      <c r="A42" s="79" t="s">
        <v>89</v>
      </c>
      <c r="B42" s="75" t="s">
        <v>88</v>
      </c>
      <c r="C42" s="75" t="s">
        <v>132</v>
      </c>
      <c r="D42" s="75"/>
      <c r="E42" s="76">
        <f>E43</f>
        <v>300</v>
      </c>
      <c r="F42" s="67">
        <f>F43</f>
        <v>300000</v>
      </c>
    </row>
    <row r="43" spans="1:7" ht="31.5">
      <c r="A43" s="79" t="s">
        <v>74</v>
      </c>
      <c r="B43" s="75" t="s">
        <v>88</v>
      </c>
      <c r="C43" s="75" t="s">
        <v>132</v>
      </c>
      <c r="D43" s="75" t="s">
        <v>75</v>
      </c>
      <c r="E43" s="76">
        <v>300</v>
      </c>
      <c r="F43" s="67">
        <f>E43*1000</f>
        <v>300000</v>
      </c>
      <c r="G43" s="25" t="s">
        <v>116</v>
      </c>
    </row>
    <row r="44" spans="1:6" ht="15.75">
      <c r="A44" s="74" t="s">
        <v>135</v>
      </c>
      <c r="B44" s="75" t="s">
        <v>88</v>
      </c>
      <c r="C44" s="75" t="s">
        <v>134</v>
      </c>
      <c r="D44" s="75"/>
      <c r="E44" s="76">
        <f>E45</f>
        <v>964.3</v>
      </c>
      <c r="F44" s="67">
        <f>F45</f>
        <v>964300</v>
      </c>
    </row>
    <row r="45" spans="1:6" ht="31.5">
      <c r="A45" s="74" t="s">
        <v>74</v>
      </c>
      <c r="B45" s="75" t="s">
        <v>88</v>
      </c>
      <c r="C45" s="75" t="s">
        <v>134</v>
      </c>
      <c r="D45" s="75" t="s">
        <v>75</v>
      </c>
      <c r="E45" s="76">
        <v>964.3</v>
      </c>
      <c r="F45" s="67">
        <f>E45*1000</f>
        <v>964300</v>
      </c>
    </row>
    <row r="46" spans="1:6" s="23" customFormat="1" ht="31.5">
      <c r="A46" s="16" t="s">
        <v>138</v>
      </c>
      <c r="B46" s="17" t="s">
        <v>136</v>
      </c>
      <c r="C46" s="17"/>
      <c r="D46" s="17"/>
      <c r="E46" s="66">
        <f aca="true" t="shared" si="2" ref="E46:F48">E47</f>
        <v>533</v>
      </c>
      <c r="F46" s="65">
        <f t="shared" si="2"/>
        <v>533000</v>
      </c>
    </row>
    <row r="47" spans="1:6" ht="47.25">
      <c r="A47" s="15" t="s">
        <v>244</v>
      </c>
      <c r="B47" s="75" t="s">
        <v>137</v>
      </c>
      <c r="C47" s="75" t="s">
        <v>240</v>
      </c>
      <c r="D47" s="75"/>
      <c r="E47" s="76">
        <f t="shared" si="2"/>
        <v>533</v>
      </c>
      <c r="F47" s="67">
        <f t="shared" si="2"/>
        <v>533000</v>
      </c>
    </row>
    <row r="48" spans="1:6" ht="31.5">
      <c r="A48" s="74" t="s">
        <v>166</v>
      </c>
      <c r="B48" s="75" t="s">
        <v>137</v>
      </c>
      <c r="C48" s="75" t="s">
        <v>239</v>
      </c>
      <c r="D48" s="75"/>
      <c r="E48" s="76">
        <f t="shared" si="2"/>
        <v>533</v>
      </c>
      <c r="F48" s="67">
        <f t="shared" si="2"/>
        <v>533000</v>
      </c>
    </row>
    <row r="49" spans="1:6" ht="31.5">
      <c r="A49" s="74" t="s">
        <v>74</v>
      </c>
      <c r="B49" s="75" t="s">
        <v>137</v>
      </c>
      <c r="C49" s="75" t="s">
        <v>239</v>
      </c>
      <c r="D49" s="75" t="s">
        <v>75</v>
      </c>
      <c r="E49" s="76">
        <v>533</v>
      </c>
      <c r="F49" s="67">
        <f>E49*1000</f>
        <v>533000</v>
      </c>
    </row>
    <row r="50" spans="1:6" ht="15.75">
      <c r="A50" s="16" t="s">
        <v>90</v>
      </c>
      <c r="B50" s="17" t="s">
        <v>91</v>
      </c>
      <c r="C50" s="17"/>
      <c r="D50" s="17"/>
      <c r="E50" s="66">
        <f>E51+E55</f>
        <v>37999.1</v>
      </c>
      <c r="F50" s="65">
        <f>F51+F55</f>
        <v>37999100</v>
      </c>
    </row>
    <row r="51" spans="1:6" ht="15.75">
      <c r="A51" s="74" t="s">
        <v>92</v>
      </c>
      <c r="B51" s="75" t="s">
        <v>93</v>
      </c>
      <c r="C51" s="75"/>
      <c r="D51" s="75"/>
      <c r="E51" s="76">
        <f aca="true" t="shared" si="3" ref="E51:F53">E52</f>
        <v>34699.1</v>
      </c>
      <c r="F51" s="67">
        <f t="shared" si="3"/>
        <v>34699100</v>
      </c>
    </row>
    <row r="52" spans="1:6" ht="63">
      <c r="A52" s="15" t="s">
        <v>245</v>
      </c>
      <c r="B52" s="75" t="s">
        <v>93</v>
      </c>
      <c r="C52" s="75" t="s">
        <v>140</v>
      </c>
      <c r="D52" s="75"/>
      <c r="E52" s="76">
        <f t="shared" si="3"/>
        <v>34699.1</v>
      </c>
      <c r="F52" s="67">
        <f t="shared" si="3"/>
        <v>34699100</v>
      </c>
    </row>
    <row r="53" spans="1:6" ht="15.75">
      <c r="A53" s="74" t="s">
        <v>92</v>
      </c>
      <c r="B53" s="75" t="s">
        <v>93</v>
      </c>
      <c r="C53" s="75" t="s">
        <v>139</v>
      </c>
      <c r="D53" s="75"/>
      <c r="E53" s="76">
        <f t="shared" si="3"/>
        <v>34699.1</v>
      </c>
      <c r="F53" s="67">
        <f t="shared" si="3"/>
        <v>34699100</v>
      </c>
    </row>
    <row r="54" spans="1:6" ht="31.5">
      <c r="A54" s="74" t="s">
        <v>74</v>
      </c>
      <c r="B54" s="75" t="s">
        <v>93</v>
      </c>
      <c r="C54" s="75" t="s">
        <v>139</v>
      </c>
      <c r="D54" s="75" t="s">
        <v>75</v>
      </c>
      <c r="E54" s="76">
        <v>34699.1</v>
      </c>
      <c r="F54" s="67">
        <f>E54*1000</f>
        <v>34699100</v>
      </c>
    </row>
    <row r="55" spans="1:6" ht="15.75">
      <c r="A55" s="74" t="s">
        <v>179</v>
      </c>
      <c r="B55" s="75" t="s">
        <v>94</v>
      </c>
      <c r="C55" s="75"/>
      <c r="D55" s="75"/>
      <c r="E55" s="76">
        <f>E56+E59</f>
        <v>3300</v>
      </c>
      <c r="F55" s="67">
        <f>F56+F59</f>
        <v>3300000</v>
      </c>
    </row>
    <row r="56" spans="1:6" ht="63">
      <c r="A56" s="15" t="s">
        <v>248</v>
      </c>
      <c r="B56" s="75" t="s">
        <v>94</v>
      </c>
      <c r="C56" s="75" t="s">
        <v>141</v>
      </c>
      <c r="D56" s="75"/>
      <c r="E56" s="76">
        <f>E57</f>
        <v>1000</v>
      </c>
      <c r="F56" s="67">
        <f>F57</f>
        <v>1000000</v>
      </c>
    </row>
    <row r="57" spans="1:6" ht="47.25">
      <c r="A57" s="74" t="s">
        <v>247</v>
      </c>
      <c r="B57" s="75" t="s">
        <v>94</v>
      </c>
      <c r="C57" s="75" t="s">
        <v>246</v>
      </c>
      <c r="D57" s="75"/>
      <c r="E57" s="76">
        <f>E58</f>
        <v>1000</v>
      </c>
      <c r="F57" s="67">
        <f>F58</f>
        <v>1000000</v>
      </c>
    </row>
    <row r="58" spans="1:7" ht="15.75">
      <c r="A58" s="74" t="s">
        <v>76</v>
      </c>
      <c r="B58" s="75" t="s">
        <v>94</v>
      </c>
      <c r="C58" s="75" t="s">
        <v>246</v>
      </c>
      <c r="D58" s="75" t="s">
        <v>77</v>
      </c>
      <c r="E58" s="76">
        <v>1000</v>
      </c>
      <c r="F58" s="67">
        <f>E58*1000</f>
        <v>1000000</v>
      </c>
      <c r="G58" s="25" t="s">
        <v>124</v>
      </c>
    </row>
    <row r="59" spans="1:6" ht="63">
      <c r="A59" s="15" t="s">
        <v>249</v>
      </c>
      <c r="B59" s="75" t="s">
        <v>94</v>
      </c>
      <c r="C59" s="75" t="s">
        <v>178</v>
      </c>
      <c r="D59" s="75"/>
      <c r="E59" s="76">
        <f>E60+E62</f>
        <v>2300</v>
      </c>
      <c r="F59" s="67">
        <f>F60+F62</f>
        <v>2300000</v>
      </c>
    </row>
    <row r="60" spans="1:6" ht="15.75">
      <c r="A60" s="74" t="s">
        <v>109</v>
      </c>
      <c r="B60" s="75" t="s">
        <v>94</v>
      </c>
      <c r="C60" s="75" t="s">
        <v>177</v>
      </c>
      <c r="D60" s="75"/>
      <c r="E60" s="76">
        <f>E61</f>
        <v>2000</v>
      </c>
      <c r="F60" s="67">
        <f>F61</f>
        <v>2000000</v>
      </c>
    </row>
    <row r="61" spans="1:6" ht="15.75">
      <c r="A61" s="74" t="s">
        <v>110</v>
      </c>
      <c r="B61" s="75" t="s">
        <v>94</v>
      </c>
      <c r="C61" s="75" t="s">
        <v>177</v>
      </c>
      <c r="D61" s="75" t="s">
        <v>111</v>
      </c>
      <c r="E61" s="76">
        <v>2000</v>
      </c>
      <c r="F61" s="67">
        <f>E61*1000</f>
        <v>2000000</v>
      </c>
    </row>
    <row r="62" spans="1:6" ht="15.75">
      <c r="A62" s="74" t="s">
        <v>251</v>
      </c>
      <c r="B62" s="75" t="s">
        <v>94</v>
      </c>
      <c r="C62" s="75" t="s">
        <v>250</v>
      </c>
      <c r="D62" s="75"/>
      <c r="E62" s="76">
        <f>E63</f>
        <v>300</v>
      </c>
      <c r="F62" s="67">
        <f>F63</f>
        <v>300000</v>
      </c>
    </row>
    <row r="63" spans="1:6" ht="31.5">
      <c r="A63" s="74" t="s">
        <v>74</v>
      </c>
      <c r="B63" s="75" t="s">
        <v>94</v>
      </c>
      <c r="C63" s="75" t="s">
        <v>250</v>
      </c>
      <c r="D63" s="75" t="s">
        <v>75</v>
      </c>
      <c r="E63" s="76">
        <v>300</v>
      </c>
      <c r="F63" s="67">
        <f>E63*1000</f>
        <v>300000</v>
      </c>
    </row>
    <row r="64" spans="1:6" ht="15.75">
      <c r="A64" s="16" t="s">
        <v>95</v>
      </c>
      <c r="B64" s="17" t="s">
        <v>96</v>
      </c>
      <c r="C64" s="17"/>
      <c r="D64" s="17"/>
      <c r="E64" s="66">
        <f>E65+E72+E77</f>
        <v>33324.3</v>
      </c>
      <c r="F64" s="65">
        <f>F65+F72+F77</f>
        <v>60133809.019999996</v>
      </c>
    </row>
    <row r="65" spans="1:6" ht="15.75">
      <c r="A65" s="33" t="s">
        <v>97</v>
      </c>
      <c r="B65" s="75" t="s">
        <v>98</v>
      </c>
      <c r="C65" s="75"/>
      <c r="D65" s="75"/>
      <c r="E65" s="76">
        <f>E66</f>
        <v>1243</v>
      </c>
      <c r="F65" s="67">
        <f>F66</f>
        <v>1243000</v>
      </c>
    </row>
    <row r="66" spans="1:6" ht="78.75">
      <c r="A66" s="15" t="s">
        <v>99</v>
      </c>
      <c r="B66" s="75" t="s">
        <v>98</v>
      </c>
      <c r="C66" s="75" t="s">
        <v>145</v>
      </c>
      <c r="D66" s="75"/>
      <c r="E66" s="76">
        <f>E67+E70</f>
        <v>1243</v>
      </c>
      <c r="F66" s="67">
        <f>F67+F70</f>
        <v>1243000</v>
      </c>
    </row>
    <row r="67" spans="1:6" ht="15.75" hidden="1">
      <c r="A67" s="74" t="s">
        <v>143</v>
      </c>
      <c r="B67" s="75" t="s">
        <v>98</v>
      </c>
      <c r="C67" s="75" t="s">
        <v>142</v>
      </c>
      <c r="D67" s="75"/>
      <c r="E67" s="76">
        <f>SUM(E68:E69)</f>
        <v>0</v>
      </c>
      <c r="F67" s="67">
        <f>SUM(F68:F69)</f>
        <v>0</v>
      </c>
    </row>
    <row r="68" spans="1:7" ht="31.5" hidden="1">
      <c r="A68" s="74" t="s">
        <v>74</v>
      </c>
      <c r="B68" s="75" t="s">
        <v>98</v>
      </c>
      <c r="C68" s="75" t="s">
        <v>142</v>
      </c>
      <c r="D68" s="75" t="s">
        <v>75</v>
      </c>
      <c r="E68" s="76"/>
      <c r="F68" s="67"/>
      <c r="G68" s="25" t="s">
        <v>118</v>
      </c>
    </row>
    <row r="69" spans="1:6" ht="15.75" hidden="1">
      <c r="A69" s="74" t="s">
        <v>76</v>
      </c>
      <c r="B69" s="75" t="s">
        <v>98</v>
      </c>
      <c r="C69" s="75" t="s">
        <v>142</v>
      </c>
      <c r="D69" s="75" t="s">
        <v>77</v>
      </c>
      <c r="E69" s="76"/>
      <c r="F69" s="67"/>
    </row>
    <row r="70" spans="1:6" ht="47.25">
      <c r="A70" s="74" t="s">
        <v>117</v>
      </c>
      <c r="B70" s="75" t="s">
        <v>98</v>
      </c>
      <c r="C70" s="75" t="s">
        <v>144</v>
      </c>
      <c r="D70" s="75"/>
      <c r="E70" s="76">
        <f>E71</f>
        <v>1243</v>
      </c>
      <c r="F70" s="67">
        <f>F71</f>
        <v>1243000</v>
      </c>
    </row>
    <row r="71" spans="1:6" ht="31.5">
      <c r="A71" s="74" t="s">
        <v>74</v>
      </c>
      <c r="B71" s="75" t="s">
        <v>98</v>
      </c>
      <c r="C71" s="75" t="s">
        <v>144</v>
      </c>
      <c r="D71" s="75" t="s">
        <v>75</v>
      </c>
      <c r="E71" s="76">
        <v>1243</v>
      </c>
      <c r="F71" s="67">
        <f>E71*1000</f>
        <v>1243000</v>
      </c>
    </row>
    <row r="72" spans="1:6" ht="15.75">
      <c r="A72" s="74" t="s">
        <v>100</v>
      </c>
      <c r="B72" s="75" t="s">
        <v>101</v>
      </c>
      <c r="C72" s="75"/>
      <c r="D72" s="75"/>
      <c r="E72" s="76">
        <f>E73</f>
        <v>0</v>
      </c>
      <c r="F72" s="67">
        <f>F73</f>
        <v>0</v>
      </c>
    </row>
    <row r="73" spans="1:6" ht="78.75" hidden="1">
      <c r="A73" s="15" t="s">
        <v>99</v>
      </c>
      <c r="B73" s="75" t="s">
        <v>101</v>
      </c>
      <c r="C73" s="75" t="s">
        <v>145</v>
      </c>
      <c r="D73" s="75"/>
      <c r="E73" s="76">
        <f>E74</f>
        <v>0</v>
      </c>
      <c r="F73" s="67">
        <f>F74</f>
        <v>0</v>
      </c>
    </row>
    <row r="74" spans="1:6" ht="15.75" hidden="1">
      <c r="A74" s="74" t="s">
        <v>147</v>
      </c>
      <c r="B74" s="75" t="s">
        <v>101</v>
      </c>
      <c r="C74" s="75" t="s">
        <v>146</v>
      </c>
      <c r="D74" s="75"/>
      <c r="E74" s="76">
        <f>SUM(E75:E76)</f>
        <v>0</v>
      </c>
      <c r="F74" s="67">
        <f>SUM(F75:F76)</f>
        <v>0</v>
      </c>
    </row>
    <row r="75" spans="1:6" ht="31.5" hidden="1">
      <c r="A75" s="74" t="s">
        <v>74</v>
      </c>
      <c r="B75" s="75" t="s">
        <v>101</v>
      </c>
      <c r="C75" s="75" t="s">
        <v>146</v>
      </c>
      <c r="D75" s="75" t="s">
        <v>75</v>
      </c>
      <c r="E75" s="76"/>
      <c r="F75" s="67"/>
    </row>
    <row r="76" spans="1:7" ht="15.75" hidden="1">
      <c r="A76" s="74" t="s">
        <v>76</v>
      </c>
      <c r="B76" s="75" t="s">
        <v>101</v>
      </c>
      <c r="C76" s="75" t="s">
        <v>146</v>
      </c>
      <c r="D76" s="75" t="s">
        <v>77</v>
      </c>
      <c r="E76" s="76"/>
      <c r="F76" s="67"/>
      <c r="G76" s="25" t="s">
        <v>102</v>
      </c>
    </row>
    <row r="77" spans="1:6" ht="15.75">
      <c r="A77" s="74" t="s">
        <v>103</v>
      </c>
      <c r="B77" s="75" t="s">
        <v>104</v>
      </c>
      <c r="C77" s="75"/>
      <c r="D77" s="75"/>
      <c r="E77" s="76">
        <f>E78+E86</f>
        <v>32081.3</v>
      </c>
      <c r="F77" s="67">
        <f>F78+F86</f>
        <v>58890809.019999996</v>
      </c>
    </row>
    <row r="78" spans="1:6" ht="63.75" customHeight="1">
      <c r="A78" s="15" t="s">
        <v>99</v>
      </c>
      <c r="B78" s="75" t="s">
        <v>104</v>
      </c>
      <c r="C78" s="75" t="s">
        <v>145</v>
      </c>
      <c r="D78" s="75"/>
      <c r="E78" s="76">
        <f>E79+E81+E83</f>
        <v>32081.3</v>
      </c>
      <c r="F78" s="67">
        <f>F79+F81+F83</f>
        <v>32081300</v>
      </c>
    </row>
    <row r="79" spans="1:6" ht="31.5">
      <c r="A79" s="74" t="s">
        <v>105</v>
      </c>
      <c r="B79" s="75" t="s">
        <v>104</v>
      </c>
      <c r="C79" s="75" t="s">
        <v>148</v>
      </c>
      <c r="D79" s="75"/>
      <c r="E79" s="76">
        <f>E80</f>
        <v>30409.6</v>
      </c>
      <c r="F79" s="67">
        <f>F80</f>
        <v>30409600</v>
      </c>
    </row>
    <row r="80" spans="1:7" ht="31.5">
      <c r="A80" s="74" t="s">
        <v>74</v>
      </c>
      <c r="B80" s="75" t="s">
        <v>104</v>
      </c>
      <c r="C80" s="75" t="s">
        <v>148</v>
      </c>
      <c r="D80" s="75" t="s">
        <v>75</v>
      </c>
      <c r="E80" s="76">
        <v>30409.6</v>
      </c>
      <c r="F80" s="67">
        <f>E80*1000</f>
        <v>30409600</v>
      </c>
      <c r="G80" s="25" t="s">
        <v>125</v>
      </c>
    </row>
    <row r="81" spans="1:6" ht="47.25" hidden="1">
      <c r="A81" s="74" t="s">
        <v>150</v>
      </c>
      <c r="B81" s="75" t="s">
        <v>104</v>
      </c>
      <c r="C81" s="75" t="s">
        <v>149</v>
      </c>
      <c r="D81" s="75"/>
      <c r="E81" s="76">
        <f>E82</f>
        <v>0</v>
      </c>
      <c r="F81" s="67">
        <f>F82</f>
        <v>0</v>
      </c>
    </row>
    <row r="82" spans="1:6" ht="31.5" hidden="1">
      <c r="A82" s="74" t="s">
        <v>120</v>
      </c>
      <c r="B82" s="75" t="s">
        <v>104</v>
      </c>
      <c r="C82" s="75" t="s">
        <v>149</v>
      </c>
      <c r="D82" s="75" t="s">
        <v>119</v>
      </c>
      <c r="E82" s="76"/>
      <c r="F82" s="67"/>
    </row>
    <row r="83" spans="1:6" ht="15.75">
      <c r="A83" s="74" t="s">
        <v>157</v>
      </c>
      <c r="B83" s="75" t="s">
        <v>104</v>
      </c>
      <c r="C83" s="75" t="s">
        <v>154</v>
      </c>
      <c r="D83" s="75"/>
      <c r="E83" s="76">
        <f>SUM(E84:E85)</f>
        <v>1671.7</v>
      </c>
      <c r="F83" s="67">
        <f>SUM(F84:F85)</f>
        <v>1671700</v>
      </c>
    </row>
    <row r="84" spans="1:6" ht="78.75">
      <c r="A84" s="74" t="s">
        <v>69</v>
      </c>
      <c r="B84" s="75" t="s">
        <v>104</v>
      </c>
      <c r="C84" s="75" t="s">
        <v>154</v>
      </c>
      <c r="D84" s="75" t="s">
        <v>70</v>
      </c>
      <c r="E84" s="76">
        <v>483.7</v>
      </c>
      <c r="F84" s="67">
        <f>E84*1000</f>
        <v>483700</v>
      </c>
    </row>
    <row r="85" spans="1:6" ht="31.5">
      <c r="A85" s="74" t="s">
        <v>74</v>
      </c>
      <c r="B85" s="75" t="s">
        <v>104</v>
      </c>
      <c r="C85" s="75" t="s">
        <v>154</v>
      </c>
      <c r="D85" s="75" t="s">
        <v>75</v>
      </c>
      <c r="E85" s="76">
        <v>1188</v>
      </c>
      <c r="F85" s="67">
        <f>E85*1000</f>
        <v>1188000</v>
      </c>
    </row>
    <row r="86" spans="1:6" ht="59.25" customHeight="1">
      <c r="A86" s="15" t="s">
        <v>272</v>
      </c>
      <c r="B86" s="75" t="s">
        <v>104</v>
      </c>
      <c r="C86" s="75" t="s">
        <v>180</v>
      </c>
      <c r="D86" s="75"/>
      <c r="E86" s="76">
        <f>E87</f>
        <v>0</v>
      </c>
      <c r="F86" s="67">
        <f>F87</f>
        <v>26809509.02</v>
      </c>
    </row>
    <row r="87" spans="1:6" ht="31.5">
      <c r="A87" s="74" t="s">
        <v>271</v>
      </c>
      <c r="B87" s="75" t="s">
        <v>104</v>
      </c>
      <c r="C87" s="75" t="s">
        <v>270</v>
      </c>
      <c r="D87" s="75"/>
      <c r="E87" s="76">
        <f>E88</f>
        <v>0</v>
      </c>
      <c r="F87" s="67">
        <f>F88</f>
        <v>26809509.02</v>
      </c>
    </row>
    <row r="88" spans="1:6" ht="31.5">
      <c r="A88" s="74" t="s">
        <v>74</v>
      </c>
      <c r="B88" s="75" t="s">
        <v>104</v>
      </c>
      <c r="C88" s="75" t="s">
        <v>270</v>
      </c>
      <c r="D88" s="75" t="s">
        <v>75</v>
      </c>
      <c r="E88" s="76"/>
      <c r="F88" s="67">
        <v>26809509.02</v>
      </c>
    </row>
    <row r="89" spans="1:6" s="23" customFormat="1" ht="15.75">
      <c r="A89" s="16" t="s">
        <v>188</v>
      </c>
      <c r="B89" s="17" t="s">
        <v>183</v>
      </c>
      <c r="C89" s="17"/>
      <c r="D89" s="17"/>
      <c r="E89" s="66">
        <f aca="true" t="shared" si="4" ref="E89:F92">E90</f>
        <v>500</v>
      </c>
      <c r="F89" s="65">
        <f t="shared" si="4"/>
        <v>500000</v>
      </c>
    </row>
    <row r="90" spans="1:6" ht="15.75">
      <c r="A90" s="74" t="s">
        <v>187</v>
      </c>
      <c r="B90" s="75" t="s">
        <v>184</v>
      </c>
      <c r="C90" s="75"/>
      <c r="D90" s="75"/>
      <c r="E90" s="76">
        <f t="shared" si="4"/>
        <v>500</v>
      </c>
      <c r="F90" s="67">
        <f t="shared" si="4"/>
        <v>500000</v>
      </c>
    </row>
    <row r="91" spans="1:6" s="41" customFormat="1" ht="63">
      <c r="A91" s="15" t="s">
        <v>190</v>
      </c>
      <c r="B91" s="75" t="s">
        <v>184</v>
      </c>
      <c r="C91" s="75" t="s">
        <v>189</v>
      </c>
      <c r="D91" s="75"/>
      <c r="E91" s="76">
        <f t="shared" si="4"/>
        <v>500</v>
      </c>
      <c r="F91" s="67">
        <f t="shared" si="4"/>
        <v>500000</v>
      </c>
    </row>
    <row r="92" spans="1:6" ht="18" customHeight="1">
      <c r="A92" s="74" t="s">
        <v>186</v>
      </c>
      <c r="B92" s="75" t="s">
        <v>184</v>
      </c>
      <c r="C92" s="75" t="s">
        <v>185</v>
      </c>
      <c r="D92" s="75"/>
      <c r="E92" s="76">
        <f t="shared" si="4"/>
        <v>500</v>
      </c>
      <c r="F92" s="67">
        <f t="shared" si="4"/>
        <v>500000</v>
      </c>
    </row>
    <row r="93" spans="1:6" ht="31.5">
      <c r="A93" s="74" t="s">
        <v>74</v>
      </c>
      <c r="B93" s="75" t="s">
        <v>184</v>
      </c>
      <c r="C93" s="75" t="s">
        <v>185</v>
      </c>
      <c r="D93" s="75" t="s">
        <v>75</v>
      </c>
      <c r="E93" s="76">
        <v>500</v>
      </c>
      <c r="F93" s="67">
        <f>E93*1000</f>
        <v>500000</v>
      </c>
    </row>
    <row r="94" spans="1:6" ht="15.75">
      <c r="A94" s="16" t="s">
        <v>161</v>
      </c>
      <c r="B94" s="17" t="s">
        <v>160</v>
      </c>
      <c r="C94" s="17"/>
      <c r="D94" s="17"/>
      <c r="E94" s="66">
        <f>E95+E99</f>
        <v>186.9</v>
      </c>
      <c r="F94" s="65">
        <f>F95+F99</f>
        <v>186900</v>
      </c>
    </row>
    <row r="95" spans="1:6" ht="15.75">
      <c r="A95" s="74" t="s">
        <v>159</v>
      </c>
      <c r="B95" s="75" t="s">
        <v>158</v>
      </c>
      <c r="C95" s="75"/>
      <c r="D95" s="75"/>
      <c r="E95" s="76">
        <f aca="true" t="shared" si="5" ref="E95:F97">E96</f>
        <v>186.9</v>
      </c>
      <c r="F95" s="67">
        <f t="shared" si="5"/>
        <v>186900</v>
      </c>
    </row>
    <row r="96" spans="1:6" ht="63" customHeight="1">
      <c r="A96" s="15" t="s">
        <v>167</v>
      </c>
      <c r="B96" s="75" t="s">
        <v>158</v>
      </c>
      <c r="C96" s="75" t="s">
        <v>155</v>
      </c>
      <c r="D96" s="75"/>
      <c r="E96" s="76">
        <f t="shared" si="5"/>
        <v>186.9</v>
      </c>
      <c r="F96" s="67">
        <f t="shared" si="5"/>
        <v>186900</v>
      </c>
    </row>
    <row r="97" spans="1:6" ht="15.75">
      <c r="A97" s="74" t="s">
        <v>109</v>
      </c>
      <c r="B97" s="75" t="s">
        <v>158</v>
      </c>
      <c r="C97" s="75" t="s">
        <v>156</v>
      </c>
      <c r="D97" s="75"/>
      <c r="E97" s="76">
        <f t="shared" si="5"/>
        <v>186.9</v>
      </c>
      <c r="F97" s="67">
        <f t="shared" si="5"/>
        <v>186900</v>
      </c>
    </row>
    <row r="98" spans="1:6" ht="15.75">
      <c r="A98" s="74" t="s">
        <v>110</v>
      </c>
      <c r="B98" s="75" t="s">
        <v>158</v>
      </c>
      <c r="C98" s="75" t="s">
        <v>156</v>
      </c>
      <c r="D98" s="75" t="s">
        <v>111</v>
      </c>
      <c r="E98" s="76">
        <v>186.9</v>
      </c>
      <c r="F98" s="67">
        <f>E98*1000</f>
        <v>186900</v>
      </c>
    </row>
    <row r="99" spans="1:6" ht="15.75" hidden="1">
      <c r="A99" s="74" t="s">
        <v>165</v>
      </c>
      <c r="B99" s="75" t="s">
        <v>162</v>
      </c>
      <c r="C99" s="75"/>
      <c r="D99" s="75"/>
      <c r="E99" s="76">
        <f>E100</f>
        <v>0</v>
      </c>
      <c r="F99" s="67">
        <f>F100</f>
        <v>0</v>
      </c>
    </row>
    <row r="100" spans="1:6" ht="47.25" hidden="1">
      <c r="A100" s="74" t="s">
        <v>164</v>
      </c>
      <c r="B100" s="75" t="s">
        <v>162</v>
      </c>
      <c r="C100" s="75" t="s">
        <v>163</v>
      </c>
      <c r="D100" s="75"/>
      <c r="E100" s="76">
        <f>E101</f>
        <v>0</v>
      </c>
      <c r="F100" s="67">
        <f>F101</f>
        <v>0</v>
      </c>
    </row>
    <row r="101" spans="1:6" ht="15.75" hidden="1">
      <c r="A101" s="74" t="s">
        <v>80</v>
      </c>
      <c r="B101" s="75" t="s">
        <v>162</v>
      </c>
      <c r="C101" s="75" t="s">
        <v>163</v>
      </c>
      <c r="D101" s="75" t="s">
        <v>81</v>
      </c>
      <c r="E101" s="76"/>
      <c r="F101" s="67"/>
    </row>
    <row r="102" spans="1:6" ht="47.25">
      <c r="A102" s="16" t="s">
        <v>152</v>
      </c>
      <c r="B102" s="17" t="s">
        <v>107</v>
      </c>
      <c r="C102" s="17"/>
      <c r="D102" s="17"/>
      <c r="E102" s="66">
        <f aca="true" t="shared" si="6" ref="E102:F105">E103</f>
        <v>84250.3</v>
      </c>
      <c r="F102" s="65">
        <f t="shared" si="6"/>
        <v>84250300</v>
      </c>
    </row>
    <row r="103" spans="1:6" ht="15.75">
      <c r="A103" s="74" t="s">
        <v>151</v>
      </c>
      <c r="B103" s="75" t="s">
        <v>108</v>
      </c>
      <c r="C103" s="75"/>
      <c r="D103" s="75"/>
      <c r="E103" s="76">
        <f t="shared" si="6"/>
        <v>84250.3</v>
      </c>
      <c r="F103" s="67">
        <f t="shared" si="6"/>
        <v>84250300</v>
      </c>
    </row>
    <row r="104" spans="1:6" ht="63">
      <c r="A104" s="15" t="s">
        <v>255</v>
      </c>
      <c r="B104" s="75" t="s">
        <v>108</v>
      </c>
      <c r="C104" s="75" t="s">
        <v>254</v>
      </c>
      <c r="D104" s="75"/>
      <c r="E104" s="76">
        <f t="shared" si="6"/>
        <v>84250.3</v>
      </c>
      <c r="F104" s="67">
        <f t="shared" si="6"/>
        <v>84250300</v>
      </c>
    </row>
    <row r="105" spans="1:6" ht="15.75">
      <c r="A105" s="74" t="s">
        <v>109</v>
      </c>
      <c r="B105" s="75" t="s">
        <v>108</v>
      </c>
      <c r="C105" s="75" t="s">
        <v>253</v>
      </c>
      <c r="D105" s="75"/>
      <c r="E105" s="76">
        <f t="shared" si="6"/>
        <v>84250.3</v>
      </c>
      <c r="F105" s="67">
        <f t="shared" si="6"/>
        <v>84250300</v>
      </c>
    </row>
    <row r="106" spans="1:6" ht="15.75">
      <c r="A106" s="74" t="s">
        <v>110</v>
      </c>
      <c r="B106" s="75" t="s">
        <v>108</v>
      </c>
      <c r="C106" s="75" t="s">
        <v>253</v>
      </c>
      <c r="D106" s="75" t="s">
        <v>111</v>
      </c>
      <c r="E106" s="76">
        <v>84250.3</v>
      </c>
      <c r="F106" s="67">
        <f>E106*1000</f>
        <v>84250300</v>
      </c>
    </row>
  </sheetData>
  <sheetProtection/>
  <mergeCells count="16">
    <mergeCell ref="A7:F7"/>
    <mergeCell ref="A8:F8"/>
    <mergeCell ref="A9:F9"/>
    <mergeCell ref="A10:F10"/>
    <mergeCell ref="A11:A12"/>
    <mergeCell ref="B11:B12"/>
    <mergeCell ref="C11:C12"/>
    <mergeCell ref="D11:D12"/>
    <mergeCell ref="F11:F12"/>
    <mergeCell ref="E11:E12"/>
    <mergeCell ref="A6:F6"/>
    <mergeCell ref="A1:F1"/>
    <mergeCell ref="A2:F2"/>
    <mergeCell ref="A3:F3"/>
    <mergeCell ref="A4:F4"/>
    <mergeCell ref="A5:F5"/>
  </mergeCells>
  <printOptions/>
  <pageMargins left="0.8267716535433072" right="0.4330708661417323" top="0.1968503937007874" bottom="0.3937007874015748" header="0.2755905511811024" footer="0.5118110236220472"/>
  <pageSetup fitToHeight="5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09"/>
  <sheetViews>
    <sheetView zoomScale="90" zoomScaleNormal="90" zoomScalePageLayoutView="0" workbookViewId="0" topLeftCell="A1">
      <selection activeCell="G14" sqref="G14"/>
    </sheetView>
  </sheetViews>
  <sheetFormatPr defaultColWidth="9.140625" defaultRowHeight="15"/>
  <cols>
    <col min="1" max="1" width="55.7109375" style="33" customWidth="1"/>
    <col min="2" max="2" width="12.00390625" style="25" customWidth="1"/>
    <col min="3" max="3" width="16.421875" style="25" customWidth="1"/>
    <col min="4" max="4" width="8.28125" style="25" customWidth="1"/>
    <col min="5" max="5" width="11.7109375" style="25" hidden="1" customWidth="1"/>
    <col min="6" max="6" width="11.421875" style="25" hidden="1" customWidth="1"/>
    <col min="7" max="8" width="16.140625" style="25" customWidth="1"/>
    <col min="9" max="16384" width="9.140625" style="25" customWidth="1"/>
  </cols>
  <sheetData>
    <row r="1" spans="1:8" s="40" customFormat="1" ht="18.75">
      <c r="A1" s="89" t="s">
        <v>56</v>
      </c>
      <c r="B1" s="89"/>
      <c r="C1" s="89"/>
      <c r="D1" s="89"/>
      <c r="E1" s="89"/>
      <c r="F1" s="89"/>
      <c r="G1" s="89"/>
      <c r="H1" s="89"/>
    </row>
    <row r="2" spans="1:8" s="40" customFormat="1" ht="18.75" customHeight="1">
      <c r="A2" s="89" t="s">
        <v>2</v>
      </c>
      <c r="B2" s="89"/>
      <c r="C2" s="89"/>
      <c r="D2" s="89"/>
      <c r="E2" s="89"/>
      <c r="F2" s="89"/>
      <c r="G2" s="89"/>
      <c r="H2" s="89"/>
    </row>
    <row r="3" spans="1:8" s="40" customFormat="1" ht="18.75" customHeight="1">
      <c r="A3" s="89" t="s">
        <v>3</v>
      </c>
      <c r="B3" s="89"/>
      <c r="C3" s="89"/>
      <c r="D3" s="89"/>
      <c r="E3" s="89"/>
      <c r="F3" s="89"/>
      <c r="G3" s="89"/>
      <c r="H3" s="89"/>
    </row>
    <row r="4" spans="1:8" s="40" customFormat="1" ht="18.75">
      <c r="A4" s="89" t="str">
        <f>'Прил.5 по разд.'!A4:F4</f>
        <v>             от 25 декабря 2020 года № 48  </v>
      </c>
      <c r="B4" s="89"/>
      <c r="C4" s="89"/>
      <c r="D4" s="89"/>
      <c r="E4" s="89"/>
      <c r="F4" s="89"/>
      <c r="G4" s="89"/>
      <c r="H4" s="89"/>
    </row>
    <row r="5" spans="1:8" s="40" customFormat="1" ht="18.75" customHeight="1">
      <c r="A5" s="89" t="s">
        <v>4</v>
      </c>
      <c r="B5" s="89"/>
      <c r="C5" s="89"/>
      <c r="D5" s="89"/>
      <c r="E5" s="89"/>
      <c r="F5" s="89"/>
      <c r="G5" s="89"/>
      <c r="H5" s="89"/>
    </row>
    <row r="6" spans="1:8" s="40" customFormat="1" ht="18.75" customHeight="1">
      <c r="A6" s="89" t="s">
        <v>3</v>
      </c>
      <c r="B6" s="89"/>
      <c r="C6" s="89"/>
      <c r="D6" s="89"/>
      <c r="E6" s="89"/>
      <c r="F6" s="89"/>
      <c r="G6" s="89"/>
      <c r="H6" s="89"/>
    </row>
    <row r="7" spans="1:8" s="40" customFormat="1" ht="18.75" customHeight="1">
      <c r="A7" s="89" t="str">
        <f>'Прил.5 по разд.'!A7:F7</f>
        <v>на 2021 год и плановый период 2022 и 2023 годов»</v>
      </c>
      <c r="B7" s="89"/>
      <c r="C7" s="89"/>
      <c r="D7" s="89"/>
      <c r="E7" s="89"/>
      <c r="F7" s="89"/>
      <c r="G7" s="89"/>
      <c r="H7" s="89"/>
    </row>
    <row r="8" spans="1:7" ht="18.75">
      <c r="A8" s="90"/>
      <c r="B8" s="90"/>
      <c r="C8" s="90"/>
      <c r="D8" s="90"/>
      <c r="E8" s="90"/>
      <c r="F8" s="90"/>
      <c r="G8" s="90"/>
    </row>
    <row r="9" spans="1:8" ht="102.75" customHeight="1">
      <c r="A9" s="91" t="s">
        <v>252</v>
      </c>
      <c r="B9" s="91"/>
      <c r="C9" s="91"/>
      <c r="D9" s="91"/>
      <c r="E9" s="91"/>
      <c r="F9" s="91"/>
      <c r="G9" s="91"/>
      <c r="H9" s="91"/>
    </row>
    <row r="10" spans="1:8" s="33" customFormat="1" ht="15.75">
      <c r="A10" s="92"/>
      <c r="B10" s="92"/>
      <c r="C10" s="92"/>
      <c r="D10" s="92"/>
      <c r="E10" s="92"/>
      <c r="F10" s="92"/>
      <c r="G10" s="92"/>
      <c r="H10" s="92"/>
    </row>
    <row r="11" spans="1:8" s="33" customFormat="1" ht="15.75">
      <c r="A11" s="93" t="s">
        <v>59</v>
      </c>
      <c r="B11" s="93" t="s">
        <v>60</v>
      </c>
      <c r="C11" s="93" t="s">
        <v>61</v>
      </c>
      <c r="D11" s="93" t="s">
        <v>62</v>
      </c>
      <c r="E11" s="97" t="s">
        <v>63</v>
      </c>
      <c r="F11" s="97"/>
      <c r="G11" s="97" t="s">
        <v>273</v>
      </c>
      <c r="H11" s="97"/>
    </row>
    <row r="12" spans="1:8" s="33" customFormat="1" ht="15.75">
      <c r="A12" s="94"/>
      <c r="B12" s="94"/>
      <c r="C12" s="94"/>
      <c r="D12" s="94"/>
      <c r="E12" s="20" t="s">
        <v>176</v>
      </c>
      <c r="F12" s="20">
        <v>2023</v>
      </c>
      <c r="G12" s="20" t="s">
        <v>176</v>
      </c>
      <c r="H12" s="20">
        <v>2023</v>
      </c>
    </row>
    <row r="13" spans="1:8" s="33" customFormat="1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5</v>
      </c>
      <c r="H13" s="18">
        <v>6</v>
      </c>
    </row>
    <row r="14" spans="1:8" s="33" customFormat="1" ht="15.75">
      <c r="A14" s="16" t="s">
        <v>64</v>
      </c>
      <c r="B14" s="16"/>
      <c r="C14" s="16"/>
      <c r="D14" s="16"/>
      <c r="E14" s="19">
        <f>E15+E46+E50+E64+E89+E102+E94+E107</f>
        <v>173661.4</v>
      </c>
      <c r="F14" s="19">
        <f>F15+F46+F50+F64+F89+F102+F94+F107</f>
        <v>175124.69999999998</v>
      </c>
      <c r="G14" s="64">
        <f>G15+G46+G50+G64+G89+G102+G94+G107</f>
        <v>173661400</v>
      </c>
      <c r="H14" s="64">
        <f>H15+H46+H50+H64+H89+H102+H94+H107</f>
        <v>175124700</v>
      </c>
    </row>
    <row r="15" spans="1:8" s="33" customFormat="1" ht="15.75">
      <c r="A15" s="16" t="s">
        <v>65</v>
      </c>
      <c r="B15" s="24" t="s">
        <v>66</v>
      </c>
      <c r="C15" s="24"/>
      <c r="D15" s="24"/>
      <c r="E15" s="19">
        <f>E16+E23+E32+E36+E40</f>
        <v>14617.499999999998</v>
      </c>
      <c r="F15" s="19">
        <f>F16+F23+F32+F36+F40</f>
        <v>14635.499999999998</v>
      </c>
      <c r="G15" s="64">
        <f>G16+G23+G32+G36+G40</f>
        <v>14617500</v>
      </c>
      <c r="H15" s="64">
        <f>H16+H23+H32+H36+H40</f>
        <v>14635500</v>
      </c>
    </row>
    <row r="16" spans="1:8" s="33" customFormat="1" ht="46.5" customHeight="1">
      <c r="A16" s="74" t="s">
        <v>71</v>
      </c>
      <c r="B16" s="82" t="s">
        <v>72</v>
      </c>
      <c r="C16" s="75"/>
      <c r="D16" s="75"/>
      <c r="E16" s="31">
        <f aca="true" t="shared" si="0" ref="E16:H17">E17</f>
        <v>654.1</v>
      </c>
      <c r="F16" s="31">
        <f t="shared" si="0"/>
        <v>654.1</v>
      </c>
      <c r="G16" s="67">
        <f t="shared" si="0"/>
        <v>654100</v>
      </c>
      <c r="H16" s="67">
        <f t="shared" si="0"/>
        <v>654100</v>
      </c>
    </row>
    <row r="17" spans="1:8" s="33" customFormat="1" ht="78.75">
      <c r="A17" s="15" t="s">
        <v>73</v>
      </c>
      <c r="B17" s="75" t="s">
        <v>72</v>
      </c>
      <c r="C17" s="75" t="s">
        <v>169</v>
      </c>
      <c r="D17" s="75"/>
      <c r="E17" s="31">
        <f t="shared" si="0"/>
        <v>654.1</v>
      </c>
      <c r="F17" s="31">
        <f t="shared" si="0"/>
        <v>654.1</v>
      </c>
      <c r="G17" s="67">
        <f t="shared" si="0"/>
        <v>654100</v>
      </c>
      <c r="H17" s="67">
        <f t="shared" si="0"/>
        <v>654100</v>
      </c>
    </row>
    <row r="18" spans="1:8" s="33" customFormat="1" ht="31.5">
      <c r="A18" s="74" t="s">
        <v>68</v>
      </c>
      <c r="B18" s="75" t="s">
        <v>72</v>
      </c>
      <c r="C18" s="75" t="s">
        <v>170</v>
      </c>
      <c r="D18" s="75"/>
      <c r="E18" s="31">
        <f>E19+E20+E21</f>
        <v>654.1</v>
      </c>
      <c r="F18" s="31">
        <f>F19+F20+F21</f>
        <v>654.1</v>
      </c>
      <c r="G18" s="67">
        <f>G19+G20+G21</f>
        <v>654100</v>
      </c>
      <c r="H18" s="67">
        <f>H19+H20+H21</f>
        <v>654100</v>
      </c>
    </row>
    <row r="19" spans="1:8" s="33" customFormat="1" ht="78.75">
      <c r="A19" s="74" t="s">
        <v>69</v>
      </c>
      <c r="B19" s="75" t="s">
        <v>72</v>
      </c>
      <c r="C19" s="75" t="s">
        <v>170</v>
      </c>
      <c r="D19" s="75" t="s">
        <v>70</v>
      </c>
      <c r="E19" s="31">
        <v>484.5</v>
      </c>
      <c r="F19" s="31">
        <v>484.5</v>
      </c>
      <c r="G19" s="67">
        <f aca="true" t="shared" si="1" ref="G19:H21">E19*1000</f>
        <v>484500</v>
      </c>
      <c r="H19" s="67">
        <f t="shared" si="1"/>
        <v>484500</v>
      </c>
    </row>
    <row r="20" spans="1:8" s="33" customFormat="1" ht="31.5">
      <c r="A20" s="74" t="s">
        <v>74</v>
      </c>
      <c r="B20" s="75" t="s">
        <v>72</v>
      </c>
      <c r="C20" s="75" t="s">
        <v>170</v>
      </c>
      <c r="D20" s="75" t="s">
        <v>75</v>
      </c>
      <c r="E20" s="31">
        <v>169.6</v>
      </c>
      <c r="F20" s="31">
        <v>169.6</v>
      </c>
      <c r="G20" s="67">
        <f t="shared" si="1"/>
        <v>169600</v>
      </c>
      <c r="H20" s="67">
        <f t="shared" si="1"/>
        <v>169600</v>
      </c>
    </row>
    <row r="21" spans="1:8" s="33" customFormat="1" ht="31.5" hidden="1">
      <c r="A21" s="74" t="s">
        <v>74</v>
      </c>
      <c r="B21" s="75" t="s">
        <v>72</v>
      </c>
      <c r="C21" s="75" t="s">
        <v>170</v>
      </c>
      <c r="D21" s="75" t="s">
        <v>75</v>
      </c>
      <c r="E21" s="31">
        <v>0</v>
      </c>
      <c r="F21" s="31">
        <v>0</v>
      </c>
      <c r="G21" s="67">
        <f t="shared" si="1"/>
        <v>0</v>
      </c>
      <c r="H21" s="67">
        <f t="shared" si="1"/>
        <v>0</v>
      </c>
    </row>
    <row r="22" spans="1:8" s="33" customFormat="1" ht="15.75" hidden="1">
      <c r="A22" s="74" t="s">
        <v>76</v>
      </c>
      <c r="B22" s="75" t="s">
        <v>72</v>
      </c>
      <c r="C22" s="75" t="s">
        <v>170</v>
      </c>
      <c r="D22" s="75" t="s">
        <v>77</v>
      </c>
      <c r="E22" s="31"/>
      <c r="F22" s="31"/>
      <c r="G22" s="67"/>
      <c r="H22" s="67"/>
    </row>
    <row r="23" spans="1:8" ht="63">
      <c r="A23" s="74" t="s">
        <v>78</v>
      </c>
      <c r="B23" s="75" t="s">
        <v>79</v>
      </c>
      <c r="C23" s="75"/>
      <c r="D23" s="75"/>
      <c r="E23" s="32">
        <f>E24</f>
        <v>12649.099999999999</v>
      </c>
      <c r="F23" s="32">
        <f>F24</f>
        <v>12667.099999999999</v>
      </c>
      <c r="G23" s="65">
        <f>G24</f>
        <v>12649100</v>
      </c>
      <c r="H23" s="65">
        <f>H24</f>
        <v>12667100</v>
      </c>
    </row>
    <row r="24" spans="1:8" ht="63">
      <c r="A24" s="15" t="s">
        <v>242</v>
      </c>
      <c r="B24" s="75" t="s">
        <v>79</v>
      </c>
      <c r="C24" s="75" t="s">
        <v>131</v>
      </c>
      <c r="D24" s="75"/>
      <c r="E24" s="31">
        <f>E25+E30</f>
        <v>12649.099999999999</v>
      </c>
      <c r="F24" s="31">
        <f>F25+F30</f>
        <v>12667.099999999999</v>
      </c>
      <c r="G24" s="67">
        <f>G25+G30</f>
        <v>12649100</v>
      </c>
      <c r="H24" s="67">
        <f>H25+H30</f>
        <v>12667100</v>
      </c>
    </row>
    <row r="25" spans="1:8" ht="31.5">
      <c r="A25" s="74" t="s">
        <v>68</v>
      </c>
      <c r="B25" s="75" t="s">
        <v>79</v>
      </c>
      <c r="C25" s="75" t="s">
        <v>128</v>
      </c>
      <c r="D25" s="75"/>
      <c r="E25" s="31">
        <f>E26+E27+E28+E29</f>
        <v>11984.499999999998</v>
      </c>
      <c r="F25" s="31">
        <f>F26+F27+F28+F29</f>
        <v>12002.499999999998</v>
      </c>
      <c r="G25" s="67">
        <f>G26+G27+G28+G29</f>
        <v>11984500</v>
      </c>
      <c r="H25" s="67">
        <f>H26+H27+H28+H29</f>
        <v>12002500</v>
      </c>
    </row>
    <row r="26" spans="1:8" ht="78.75">
      <c r="A26" s="74" t="s">
        <v>69</v>
      </c>
      <c r="B26" s="75" t="s">
        <v>79</v>
      </c>
      <c r="C26" s="75" t="s">
        <v>128</v>
      </c>
      <c r="D26" s="75" t="s">
        <v>70</v>
      </c>
      <c r="E26" s="31">
        <v>8223.4</v>
      </c>
      <c r="F26" s="31">
        <v>8223.4</v>
      </c>
      <c r="G26" s="67">
        <f>E26*1000</f>
        <v>8223400</v>
      </c>
      <c r="H26" s="67">
        <f>F26*1000</f>
        <v>8223400</v>
      </c>
    </row>
    <row r="27" spans="1:8" ht="31.5">
      <c r="A27" s="74" t="s">
        <v>74</v>
      </c>
      <c r="B27" s="75" t="s">
        <v>79</v>
      </c>
      <c r="C27" s="75" t="s">
        <v>128</v>
      </c>
      <c r="D27" s="75" t="s">
        <v>75</v>
      </c>
      <c r="E27" s="31">
        <f>3707.2+45.6</f>
        <v>3752.7999999999997</v>
      </c>
      <c r="F27" s="31">
        <f>3725.2+45.6</f>
        <v>3770.7999999999997</v>
      </c>
      <c r="G27" s="67">
        <f>E27*1000</f>
        <v>3752799.9999999995</v>
      </c>
      <c r="H27" s="67">
        <f>F27*1000</f>
        <v>3770799.9999999995</v>
      </c>
    </row>
    <row r="28" spans="1:8" ht="15.75">
      <c r="A28" s="74" t="s">
        <v>80</v>
      </c>
      <c r="B28" s="75" t="s">
        <v>79</v>
      </c>
      <c r="C28" s="75" t="s">
        <v>128</v>
      </c>
      <c r="D28" s="75" t="s">
        <v>81</v>
      </c>
      <c r="E28" s="31"/>
      <c r="F28" s="31"/>
      <c r="G28" s="67"/>
      <c r="H28" s="67"/>
    </row>
    <row r="29" spans="1:8" ht="15.75">
      <c r="A29" s="74" t="s">
        <v>76</v>
      </c>
      <c r="B29" s="75" t="s">
        <v>79</v>
      </c>
      <c r="C29" s="75" t="s">
        <v>128</v>
      </c>
      <c r="D29" s="75" t="s">
        <v>77</v>
      </c>
      <c r="E29" s="31">
        <v>8.3</v>
      </c>
      <c r="F29" s="31">
        <v>8.3</v>
      </c>
      <c r="G29" s="67">
        <f>E29*1000</f>
        <v>8300</v>
      </c>
      <c r="H29" s="67">
        <f>F29*1000</f>
        <v>8300</v>
      </c>
    </row>
    <row r="30" spans="1:8" ht="47.25">
      <c r="A30" s="74" t="s">
        <v>82</v>
      </c>
      <c r="B30" s="75" t="s">
        <v>79</v>
      </c>
      <c r="C30" s="75" t="s">
        <v>129</v>
      </c>
      <c r="D30" s="75"/>
      <c r="E30" s="31">
        <f>E31</f>
        <v>664.6</v>
      </c>
      <c r="F30" s="31">
        <f>F31</f>
        <v>664.6</v>
      </c>
      <c r="G30" s="67">
        <f>G31</f>
        <v>664600</v>
      </c>
      <c r="H30" s="67">
        <f>H31</f>
        <v>664600</v>
      </c>
    </row>
    <row r="31" spans="1:8" ht="78.75">
      <c r="A31" s="74" t="s">
        <v>69</v>
      </c>
      <c r="B31" s="75" t="s">
        <v>79</v>
      </c>
      <c r="C31" s="75" t="s">
        <v>129</v>
      </c>
      <c r="D31" s="75" t="s">
        <v>70</v>
      </c>
      <c r="E31" s="31">
        <v>664.6</v>
      </c>
      <c r="F31" s="31">
        <v>664.6</v>
      </c>
      <c r="G31" s="67">
        <f>E31*1000</f>
        <v>664600</v>
      </c>
      <c r="H31" s="67">
        <f>F31*1000</f>
        <v>664600</v>
      </c>
    </row>
    <row r="32" spans="1:8" ht="15.75" hidden="1">
      <c r="A32" s="74" t="s">
        <v>225</v>
      </c>
      <c r="B32" s="75" t="s">
        <v>223</v>
      </c>
      <c r="C32" s="75"/>
      <c r="D32" s="75"/>
      <c r="E32" s="31">
        <f aca="true" t="shared" si="2" ref="E32:H34">E33</f>
        <v>0</v>
      </c>
      <c r="F32" s="31">
        <f t="shared" si="2"/>
        <v>0</v>
      </c>
      <c r="G32" s="67">
        <f t="shared" si="2"/>
        <v>0</v>
      </c>
      <c r="H32" s="67">
        <f t="shared" si="2"/>
        <v>0</v>
      </c>
    </row>
    <row r="33" spans="1:8" ht="15.75" hidden="1">
      <c r="A33" s="15" t="s">
        <v>85</v>
      </c>
      <c r="B33" s="75" t="s">
        <v>223</v>
      </c>
      <c r="C33" s="75" t="s">
        <v>130</v>
      </c>
      <c r="D33" s="75"/>
      <c r="E33" s="31">
        <f t="shared" si="2"/>
        <v>0</v>
      </c>
      <c r="F33" s="31">
        <f t="shared" si="2"/>
        <v>0</v>
      </c>
      <c r="G33" s="67">
        <f t="shared" si="2"/>
        <v>0</v>
      </c>
      <c r="H33" s="67">
        <f t="shared" si="2"/>
        <v>0</v>
      </c>
    </row>
    <row r="34" spans="1:8" ht="31.5" hidden="1">
      <c r="A34" s="74" t="s">
        <v>226</v>
      </c>
      <c r="B34" s="75" t="s">
        <v>223</v>
      </c>
      <c r="C34" s="75" t="s">
        <v>224</v>
      </c>
      <c r="D34" s="75"/>
      <c r="E34" s="31">
        <f t="shared" si="2"/>
        <v>0</v>
      </c>
      <c r="F34" s="31">
        <f t="shared" si="2"/>
        <v>0</v>
      </c>
      <c r="G34" s="67">
        <f t="shared" si="2"/>
        <v>0</v>
      </c>
      <c r="H34" s="67">
        <f t="shared" si="2"/>
        <v>0</v>
      </c>
    </row>
    <row r="35" spans="1:8" ht="15.75" hidden="1">
      <c r="A35" s="74" t="s">
        <v>76</v>
      </c>
      <c r="B35" s="75" t="s">
        <v>223</v>
      </c>
      <c r="C35" s="75" t="s">
        <v>224</v>
      </c>
      <c r="D35" s="75" t="s">
        <v>77</v>
      </c>
      <c r="E35" s="31"/>
      <c r="F35" s="31"/>
      <c r="G35" s="67"/>
      <c r="H35" s="67"/>
    </row>
    <row r="36" spans="1:8" ht="15.75">
      <c r="A36" s="74" t="s">
        <v>83</v>
      </c>
      <c r="B36" s="75" t="s">
        <v>84</v>
      </c>
      <c r="C36" s="75"/>
      <c r="D36" s="75"/>
      <c r="E36" s="32">
        <f aca="true" t="shared" si="3" ref="E36:H38">E37</f>
        <v>50</v>
      </c>
      <c r="F36" s="32">
        <f t="shared" si="3"/>
        <v>50</v>
      </c>
      <c r="G36" s="65">
        <f t="shared" si="3"/>
        <v>50000</v>
      </c>
      <c r="H36" s="65">
        <f t="shared" si="3"/>
        <v>50000</v>
      </c>
    </row>
    <row r="37" spans="1:8" ht="63">
      <c r="A37" s="15" t="s">
        <v>242</v>
      </c>
      <c r="B37" s="75" t="s">
        <v>84</v>
      </c>
      <c r="C37" s="75" t="s">
        <v>131</v>
      </c>
      <c r="D37" s="75"/>
      <c r="E37" s="31">
        <f t="shared" si="3"/>
        <v>50</v>
      </c>
      <c r="F37" s="31">
        <f t="shared" si="3"/>
        <v>50</v>
      </c>
      <c r="G37" s="67">
        <f t="shared" si="3"/>
        <v>50000</v>
      </c>
      <c r="H37" s="67">
        <f t="shared" si="3"/>
        <v>50000</v>
      </c>
    </row>
    <row r="38" spans="1:8" ht="15.75">
      <c r="A38" s="74" t="s">
        <v>86</v>
      </c>
      <c r="B38" s="75" t="s">
        <v>84</v>
      </c>
      <c r="C38" s="75" t="s">
        <v>241</v>
      </c>
      <c r="D38" s="75"/>
      <c r="E38" s="31">
        <f t="shared" si="3"/>
        <v>50</v>
      </c>
      <c r="F38" s="31">
        <f t="shared" si="3"/>
        <v>50</v>
      </c>
      <c r="G38" s="67">
        <f t="shared" si="3"/>
        <v>50000</v>
      </c>
      <c r="H38" s="67">
        <f t="shared" si="3"/>
        <v>50000</v>
      </c>
    </row>
    <row r="39" spans="1:8" ht="15.75">
      <c r="A39" s="74" t="s">
        <v>76</v>
      </c>
      <c r="B39" s="75" t="s">
        <v>84</v>
      </c>
      <c r="C39" s="75" t="s">
        <v>241</v>
      </c>
      <c r="D39" s="75" t="s">
        <v>77</v>
      </c>
      <c r="E39" s="31">
        <v>50</v>
      </c>
      <c r="F39" s="31">
        <v>50</v>
      </c>
      <c r="G39" s="67">
        <f>E39*1000</f>
        <v>50000</v>
      </c>
      <c r="H39" s="67">
        <f>F39*1000</f>
        <v>50000</v>
      </c>
    </row>
    <row r="40" spans="1:8" ht="15.75">
      <c r="A40" s="74" t="s">
        <v>87</v>
      </c>
      <c r="B40" s="75" t="s">
        <v>88</v>
      </c>
      <c r="C40" s="75"/>
      <c r="D40" s="75"/>
      <c r="E40" s="32">
        <f>E41</f>
        <v>1264.3</v>
      </c>
      <c r="F40" s="32">
        <f>F41</f>
        <v>1264.3</v>
      </c>
      <c r="G40" s="65">
        <f>G41</f>
        <v>1264300</v>
      </c>
      <c r="H40" s="65">
        <f>H41</f>
        <v>1264300</v>
      </c>
    </row>
    <row r="41" spans="1:8" ht="78.75">
      <c r="A41" s="78" t="s">
        <v>243</v>
      </c>
      <c r="B41" s="75" t="s">
        <v>88</v>
      </c>
      <c r="C41" s="75" t="s">
        <v>133</v>
      </c>
      <c r="D41" s="75"/>
      <c r="E41" s="31">
        <f>E42+E44</f>
        <v>1264.3</v>
      </c>
      <c r="F41" s="31">
        <f>F42+F44</f>
        <v>1264.3</v>
      </c>
      <c r="G41" s="67">
        <f>G42+G44</f>
        <v>1264300</v>
      </c>
      <c r="H41" s="67">
        <f>H42+H44</f>
        <v>1264300</v>
      </c>
    </row>
    <row r="42" spans="1:8" ht="47.25">
      <c r="A42" s="79" t="s">
        <v>89</v>
      </c>
      <c r="B42" s="75" t="s">
        <v>88</v>
      </c>
      <c r="C42" s="75" t="s">
        <v>132</v>
      </c>
      <c r="D42" s="75"/>
      <c r="E42" s="31">
        <f>E43</f>
        <v>300</v>
      </c>
      <c r="F42" s="31">
        <f>F43</f>
        <v>300</v>
      </c>
      <c r="G42" s="67">
        <f>G43</f>
        <v>300000</v>
      </c>
      <c r="H42" s="67">
        <f>H43</f>
        <v>300000</v>
      </c>
    </row>
    <row r="43" spans="1:8" ht="31.5">
      <c r="A43" s="79" t="s">
        <v>74</v>
      </c>
      <c r="B43" s="75" t="s">
        <v>88</v>
      </c>
      <c r="C43" s="75" t="s">
        <v>132</v>
      </c>
      <c r="D43" s="75" t="s">
        <v>75</v>
      </c>
      <c r="E43" s="31">
        <v>300</v>
      </c>
      <c r="F43" s="31">
        <v>300</v>
      </c>
      <c r="G43" s="67">
        <f>E43*1000</f>
        <v>300000</v>
      </c>
      <c r="H43" s="67">
        <f>F43*1000</f>
        <v>300000</v>
      </c>
    </row>
    <row r="44" spans="1:8" ht="15.75">
      <c r="A44" s="74" t="s">
        <v>135</v>
      </c>
      <c r="B44" s="75" t="s">
        <v>88</v>
      </c>
      <c r="C44" s="75" t="s">
        <v>134</v>
      </c>
      <c r="D44" s="75"/>
      <c r="E44" s="31">
        <f>E45</f>
        <v>964.3</v>
      </c>
      <c r="F44" s="31">
        <f>F45</f>
        <v>964.3</v>
      </c>
      <c r="G44" s="67">
        <f>G45</f>
        <v>964300</v>
      </c>
      <c r="H44" s="67">
        <f>H45</f>
        <v>964300</v>
      </c>
    </row>
    <row r="45" spans="1:8" ht="31.5">
      <c r="A45" s="74" t="s">
        <v>74</v>
      </c>
      <c r="B45" s="75" t="s">
        <v>88</v>
      </c>
      <c r="C45" s="75" t="s">
        <v>134</v>
      </c>
      <c r="D45" s="75" t="s">
        <v>75</v>
      </c>
      <c r="E45" s="31">
        <v>964.3</v>
      </c>
      <c r="F45" s="31">
        <v>964.3</v>
      </c>
      <c r="G45" s="67">
        <f>E45*1000</f>
        <v>964300</v>
      </c>
      <c r="H45" s="67">
        <f>F45*1000</f>
        <v>964300</v>
      </c>
    </row>
    <row r="46" spans="1:8" s="23" customFormat="1" ht="31.5">
      <c r="A46" s="16" t="s">
        <v>138</v>
      </c>
      <c r="B46" s="17" t="s">
        <v>136</v>
      </c>
      <c r="C46" s="17"/>
      <c r="D46" s="17"/>
      <c r="E46" s="32">
        <f aca="true" t="shared" si="4" ref="E46:H48">E47</f>
        <v>533</v>
      </c>
      <c r="F46" s="32">
        <f t="shared" si="4"/>
        <v>533</v>
      </c>
      <c r="G46" s="65">
        <f t="shared" si="4"/>
        <v>533000</v>
      </c>
      <c r="H46" s="65">
        <f t="shared" si="4"/>
        <v>533000</v>
      </c>
    </row>
    <row r="47" spans="1:8" ht="47.25">
      <c r="A47" s="15" t="s">
        <v>244</v>
      </c>
      <c r="B47" s="75" t="s">
        <v>137</v>
      </c>
      <c r="C47" s="75" t="s">
        <v>240</v>
      </c>
      <c r="D47" s="75"/>
      <c r="E47" s="31">
        <f t="shared" si="4"/>
        <v>533</v>
      </c>
      <c r="F47" s="31">
        <f t="shared" si="4"/>
        <v>533</v>
      </c>
      <c r="G47" s="67">
        <f t="shared" si="4"/>
        <v>533000</v>
      </c>
      <c r="H47" s="67">
        <f t="shared" si="4"/>
        <v>533000</v>
      </c>
    </row>
    <row r="48" spans="1:8" ht="31.5">
      <c r="A48" s="74" t="s">
        <v>166</v>
      </c>
      <c r="B48" s="75" t="s">
        <v>137</v>
      </c>
      <c r="C48" s="75" t="s">
        <v>239</v>
      </c>
      <c r="D48" s="75"/>
      <c r="E48" s="31">
        <f t="shared" si="4"/>
        <v>533</v>
      </c>
      <c r="F48" s="31">
        <f t="shared" si="4"/>
        <v>533</v>
      </c>
      <c r="G48" s="67">
        <f t="shared" si="4"/>
        <v>533000</v>
      </c>
      <c r="H48" s="67">
        <f t="shared" si="4"/>
        <v>533000</v>
      </c>
    </row>
    <row r="49" spans="1:8" ht="31.5">
      <c r="A49" s="74" t="s">
        <v>74</v>
      </c>
      <c r="B49" s="75" t="s">
        <v>137</v>
      </c>
      <c r="C49" s="75" t="s">
        <v>239</v>
      </c>
      <c r="D49" s="75" t="s">
        <v>75</v>
      </c>
      <c r="E49" s="31">
        <v>533</v>
      </c>
      <c r="F49" s="31">
        <v>533</v>
      </c>
      <c r="G49" s="67">
        <f>E49*1000</f>
        <v>533000</v>
      </c>
      <c r="H49" s="67">
        <f>F49*1000</f>
        <v>533000</v>
      </c>
    </row>
    <row r="50" spans="1:8" ht="15.75">
      <c r="A50" s="16" t="s">
        <v>90</v>
      </c>
      <c r="B50" s="17" t="s">
        <v>91</v>
      </c>
      <c r="C50" s="17"/>
      <c r="D50" s="17"/>
      <c r="E50" s="32">
        <f>E51+E55</f>
        <v>35252.9</v>
      </c>
      <c r="F50" s="32">
        <f>F51+F55</f>
        <v>31627.5</v>
      </c>
      <c r="G50" s="65">
        <f>G51+G55</f>
        <v>35252900</v>
      </c>
      <c r="H50" s="65">
        <f>H51+H55</f>
        <v>31627500</v>
      </c>
    </row>
    <row r="51" spans="1:8" ht="15.75">
      <c r="A51" s="74" t="s">
        <v>92</v>
      </c>
      <c r="B51" s="75" t="s">
        <v>93</v>
      </c>
      <c r="C51" s="75"/>
      <c r="D51" s="75"/>
      <c r="E51" s="31">
        <f aca="true" t="shared" si="5" ref="E51:H53">E52</f>
        <v>31952.9</v>
      </c>
      <c r="F51" s="31">
        <f t="shared" si="5"/>
        <v>28327.5</v>
      </c>
      <c r="G51" s="67">
        <f t="shared" si="5"/>
        <v>31952900</v>
      </c>
      <c r="H51" s="67">
        <f t="shared" si="5"/>
        <v>28327500</v>
      </c>
    </row>
    <row r="52" spans="1:8" ht="63">
      <c r="A52" s="15" t="s">
        <v>245</v>
      </c>
      <c r="B52" s="75" t="s">
        <v>93</v>
      </c>
      <c r="C52" s="75" t="s">
        <v>140</v>
      </c>
      <c r="D52" s="75"/>
      <c r="E52" s="31">
        <f t="shared" si="5"/>
        <v>31952.9</v>
      </c>
      <c r="F52" s="31">
        <f t="shared" si="5"/>
        <v>28327.5</v>
      </c>
      <c r="G52" s="67">
        <f t="shared" si="5"/>
        <v>31952900</v>
      </c>
      <c r="H52" s="67">
        <f t="shared" si="5"/>
        <v>28327500</v>
      </c>
    </row>
    <row r="53" spans="1:8" ht="15.75">
      <c r="A53" s="74" t="s">
        <v>92</v>
      </c>
      <c r="B53" s="75" t="s">
        <v>93</v>
      </c>
      <c r="C53" s="75" t="s">
        <v>139</v>
      </c>
      <c r="D53" s="75"/>
      <c r="E53" s="31">
        <f t="shared" si="5"/>
        <v>31952.9</v>
      </c>
      <c r="F53" s="31">
        <f t="shared" si="5"/>
        <v>28327.5</v>
      </c>
      <c r="G53" s="67">
        <f t="shared" si="5"/>
        <v>31952900</v>
      </c>
      <c r="H53" s="67">
        <f t="shared" si="5"/>
        <v>28327500</v>
      </c>
    </row>
    <row r="54" spans="1:8" ht="31.5">
      <c r="A54" s="74" t="s">
        <v>74</v>
      </c>
      <c r="B54" s="75" t="s">
        <v>93</v>
      </c>
      <c r="C54" s="75" t="s">
        <v>139</v>
      </c>
      <c r="D54" s="75" t="s">
        <v>75</v>
      </c>
      <c r="E54" s="31">
        <v>31952.9</v>
      </c>
      <c r="F54" s="31">
        <v>28327.5</v>
      </c>
      <c r="G54" s="67">
        <f>E54*1000</f>
        <v>31952900</v>
      </c>
      <c r="H54" s="67">
        <f>F54*1000</f>
        <v>28327500</v>
      </c>
    </row>
    <row r="55" spans="1:8" ht="15.75">
      <c r="A55" s="74" t="s">
        <v>179</v>
      </c>
      <c r="B55" s="75" t="s">
        <v>94</v>
      </c>
      <c r="C55" s="75"/>
      <c r="D55" s="75"/>
      <c r="E55" s="31">
        <f>E56+E59</f>
        <v>3300</v>
      </c>
      <c r="F55" s="31">
        <f>F56+F59</f>
        <v>3300</v>
      </c>
      <c r="G55" s="67">
        <f>G56+G59</f>
        <v>3300000</v>
      </c>
      <c r="H55" s="67">
        <f>H56+H59</f>
        <v>3300000</v>
      </c>
    </row>
    <row r="56" spans="1:8" ht="63">
      <c r="A56" s="15" t="s">
        <v>248</v>
      </c>
      <c r="B56" s="75" t="s">
        <v>94</v>
      </c>
      <c r="C56" s="75" t="s">
        <v>141</v>
      </c>
      <c r="D56" s="75"/>
      <c r="E56" s="31">
        <f aca="true" t="shared" si="6" ref="E56:H57">E57</f>
        <v>1000</v>
      </c>
      <c r="F56" s="31">
        <f t="shared" si="6"/>
        <v>1000</v>
      </c>
      <c r="G56" s="67">
        <f t="shared" si="6"/>
        <v>1000000</v>
      </c>
      <c r="H56" s="67">
        <f t="shared" si="6"/>
        <v>1000000</v>
      </c>
    </row>
    <row r="57" spans="1:8" ht="47.25">
      <c r="A57" s="74" t="s">
        <v>247</v>
      </c>
      <c r="B57" s="75" t="s">
        <v>94</v>
      </c>
      <c r="C57" s="75" t="s">
        <v>246</v>
      </c>
      <c r="D57" s="75"/>
      <c r="E57" s="31">
        <f t="shared" si="6"/>
        <v>1000</v>
      </c>
      <c r="F57" s="31">
        <f t="shared" si="6"/>
        <v>1000</v>
      </c>
      <c r="G57" s="67">
        <f t="shared" si="6"/>
        <v>1000000</v>
      </c>
      <c r="H57" s="67">
        <f t="shared" si="6"/>
        <v>1000000</v>
      </c>
    </row>
    <row r="58" spans="1:8" ht="15.75">
      <c r="A58" s="74" t="s">
        <v>76</v>
      </c>
      <c r="B58" s="75" t="s">
        <v>94</v>
      </c>
      <c r="C58" s="75" t="s">
        <v>246</v>
      </c>
      <c r="D58" s="75" t="s">
        <v>77</v>
      </c>
      <c r="E58" s="31">
        <v>1000</v>
      </c>
      <c r="F58" s="31">
        <v>1000</v>
      </c>
      <c r="G58" s="67">
        <f>E58*1000</f>
        <v>1000000</v>
      </c>
      <c r="H58" s="67">
        <f>F58*1000</f>
        <v>1000000</v>
      </c>
    </row>
    <row r="59" spans="1:8" ht="63">
      <c r="A59" s="15" t="s">
        <v>249</v>
      </c>
      <c r="B59" s="75" t="s">
        <v>94</v>
      </c>
      <c r="C59" s="75" t="s">
        <v>178</v>
      </c>
      <c r="D59" s="75"/>
      <c r="E59" s="31">
        <f>E60+E62</f>
        <v>2300</v>
      </c>
      <c r="F59" s="31">
        <f>F60+F62</f>
        <v>2300</v>
      </c>
      <c r="G59" s="67">
        <f>G60+G62</f>
        <v>2300000</v>
      </c>
      <c r="H59" s="67">
        <f>H60+H62</f>
        <v>2300000</v>
      </c>
    </row>
    <row r="60" spans="1:8" ht="15.75">
      <c r="A60" s="74" t="s">
        <v>109</v>
      </c>
      <c r="B60" s="75" t="s">
        <v>94</v>
      </c>
      <c r="C60" s="75" t="s">
        <v>177</v>
      </c>
      <c r="D60" s="75"/>
      <c r="E60" s="31">
        <f>E61</f>
        <v>2000</v>
      </c>
      <c r="F60" s="31">
        <f>F61</f>
        <v>2000</v>
      </c>
      <c r="G60" s="67">
        <f>G61</f>
        <v>2000000</v>
      </c>
      <c r="H60" s="67">
        <f>H61</f>
        <v>2000000</v>
      </c>
    </row>
    <row r="61" spans="1:8" ht="15.75">
      <c r="A61" s="74" t="s">
        <v>110</v>
      </c>
      <c r="B61" s="75" t="s">
        <v>94</v>
      </c>
      <c r="C61" s="75" t="s">
        <v>177</v>
      </c>
      <c r="D61" s="75" t="s">
        <v>111</v>
      </c>
      <c r="E61" s="31">
        <v>2000</v>
      </c>
      <c r="F61" s="31">
        <v>2000</v>
      </c>
      <c r="G61" s="67">
        <f>E61*1000</f>
        <v>2000000</v>
      </c>
      <c r="H61" s="67">
        <f>F61*1000</f>
        <v>2000000</v>
      </c>
    </row>
    <row r="62" spans="1:8" ht="15.75">
      <c r="A62" s="74" t="s">
        <v>251</v>
      </c>
      <c r="B62" s="75" t="s">
        <v>94</v>
      </c>
      <c r="C62" s="75" t="s">
        <v>250</v>
      </c>
      <c r="D62" s="75"/>
      <c r="E62" s="31">
        <f>E63</f>
        <v>300</v>
      </c>
      <c r="F62" s="31">
        <f>F63</f>
        <v>300</v>
      </c>
      <c r="G62" s="67">
        <f>G63</f>
        <v>300000</v>
      </c>
      <c r="H62" s="67">
        <f>H63</f>
        <v>300000</v>
      </c>
    </row>
    <row r="63" spans="1:8" ht="31.5">
      <c r="A63" s="74" t="s">
        <v>74</v>
      </c>
      <c r="B63" s="75" t="s">
        <v>94</v>
      </c>
      <c r="C63" s="75" t="s">
        <v>250</v>
      </c>
      <c r="D63" s="75" t="s">
        <v>75</v>
      </c>
      <c r="E63" s="31">
        <v>300</v>
      </c>
      <c r="F63" s="31">
        <v>300</v>
      </c>
      <c r="G63" s="67">
        <f>E63*1000</f>
        <v>300000</v>
      </c>
      <c r="H63" s="67">
        <f>F63*1000</f>
        <v>300000</v>
      </c>
    </row>
    <row r="64" spans="1:8" ht="15.75">
      <c r="A64" s="16" t="s">
        <v>95</v>
      </c>
      <c r="B64" s="17" t="s">
        <v>96</v>
      </c>
      <c r="C64" s="17"/>
      <c r="D64" s="17"/>
      <c r="E64" s="32">
        <f>E65+E72+E77</f>
        <v>33979.3</v>
      </c>
      <c r="F64" s="32">
        <f>F65+F72+F77</f>
        <v>34635.299999999996</v>
      </c>
      <c r="G64" s="65">
        <f>G65+G72+G77</f>
        <v>33979300</v>
      </c>
      <c r="H64" s="65">
        <f>H65+H72+H77</f>
        <v>34635300</v>
      </c>
    </row>
    <row r="65" spans="1:8" ht="15.75">
      <c r="A65" s="33" t="s">
        <v>97</v>
      </c>
      <c r="B65" s="75" t="s">
        <v>98</v>
      </c>
      <c r="C65" s="75"/>
      <c r="D65" s="75"/>
      <c r="E65" s="31">
        <f>E66</f>
        <v>1243</v>
      </c>
      <c r="F65" s="31">
        <f>F66</f>
        <v>1243</v>
      </c>
      <c r="G65" s="67">
        <f>G66</f>
        <v>1243000</v>
      </c>
      <c r="H65" s="67">
        <f>H66</f>
        <v>1243000</v>
      </c>
    </row>
    <row r="66" spans="1:8" ht="78.75">
      <c r="A66" s="15" t="s">
        <v>99</v>
      </c>
      <c r="B66" s="75" t="s">
        <v>98</v>
      </c>
      <c r="C66" s="75" t="s">
        <v>145</v>
      </c>
      <c r="D66" s="75"/>
      <c r="E66" s="31">
        <f>E67+E70</f>
        <v>1243</v>
      </c>
      <c r="F66" s="31">
        <f>F67+F70</f>
        <v>1243</v>
      </c>
      <c r="G66" s="67">
        <f>G67+G70</f>
        <v>1243000</v>
      </c>
      <c r="H66" s="67">
        <f>H67+H70</f>
        <v>1243000</v>
      </c>
    </row>
    <row r="67" spans="1:8" ht="15.75" hidden="1">
      <c r="A67" s="74" t="s">
        <v>143</v>
      </c>
      <c r="B67" s="75" t="s">
        <v>98</v>
      </c>
      <c r="C67" s="75" t="s">
        <v>142</v>
      </c>
      <c r="D67" s="75"/>
      <c r="E67" s="31">
        <f>SUM(E68:E69)</f>
        <v>0</v>
      </c>
      <c r="F67" s="31">
        <f>SUM(F68:F69)</f>
        <v>0</v>
      </c>
      <c r="G67" s="67">
        <f>SUM(G68:G69)</f>
        <v>0</v>
      </c>
      <c r="H67" s="67">
        <f>SUM(H68:H69)</f>
        <v>0</v>
      </c>
    </row>
    <row r="68" spans="1:8" ht="31.5" hidden="1">
      <c r="A68" s="74" t="s">
        <v>74</v>
      </c>
      <c r="B68" s="75" t="s">
        <v>98</v>
      </c>
      <c r="C68" s="75" t="s">
        <v>142</v>
      </c>
      <c r="D68" s="75" t="s">
        <v>75</v>
      </c>
      <c r="E68" s="31"/>
      <c r="F68" s="31"/>
      <c r="G68" s="67"/>
      <c r="H68" s="67"/>
    </row>
    <row r="69" spans="1:8" ht="15.75" hidden="1">
      <c r="A69" s="74" t="s">
        <v>76</v>
      </c>
      <c r="B69" s="75" t="s">
        <v>98</v>
      </c>
      <c r="C69" s="75" t="s">
        <v>142</v>
      </c>
      <c r="D69" s="75" t="s">
        <v>77</v>
      </c>
      <c r="E69" s="31"/>
      <c r="F69" s="31"/>
      <c r="G69" s="67"/>
      <c r="H69" s="67"/>
    </row>
    <row r="70" spans="1:8" ht="47.25">
      <c r="A70" s="74" t="s">
        <v>117</v>
      </c>
      <c r="B70" s="75" t="s">
        <v>98</v>
      </c>
      <c r="C70" s="75" t="s">
        <v>144</v>
      </c>
      <c r="D70" s="75"/>
      <c r="E70" s="31">
        <f>E71</f>
        <v>1243</v>
      </c>
      <c r="F70" s="31">
        <f>F71</f>
        <v>1243</v>
      </c>
      <c r="G70" s="67">
        <f>G71</f>
        <v>1243000</v>
      </c>
      <c r="H70" s="67">
        <f>H71</f>
        <v>1243000</v>
      </c>
    </row>
    <row r="71" spans="1:8" ht="31.5">
      <c r="A71" s="74" t="s">
        <v>74</v>
      </c>
      <c r="B71" s="75" t="s">
        <v>98</v>
      </c>
      <c r="C71" s="75" t="s">
        <v>144</v>
      </c>
      <c r="D71" s="75" t="s">
        <v>75</v>
      </c>
      <c r="E71" s="31">
        <v>1243</v>
      </c>
      <c r="F71" s="31">
        <v>1243</v>
      </c>
      <c r="G71" s="67">
        <f>E71*1000</f>
        <v>1243000</v>
      </c>
      <c r="H71" s="67">
        <f>F71*1000</f>
        <v>1243000</v>
      </c>
    </row>
    <row r="72" spans="1:8" ht="15.75" hidden="1">
      <c r="A72" s="74" t="s">
        <v>100</v>
      </c>
      <c r="B72" s="75" t="s">
        <v>101</v>
      </c>
      <c r="C72" s="75"/>
      <c r="D72" s="75"/>
      <c r="E72" s="31">
        <f aca="true" t="shared" si="7" ref="E72:H73">E73</f>
        <v>0</v>
      </c>
      <c r="F72" s="31">
        <f t="shared" si="7"/>
        <v>0</v>
      </c>
      <c r="G72" s="67">
        <f t="shared" si="7"/>
        <v>0</v>
      </c>
      <c r="H72" s="67">
        <f t="shared" si="7"/>
        <v>0</v>
      </c>
    </row>
    <row r="73" spans="1:8" ht="78.75" hidden="1">
      <c r="A73" s="15" t="s">
        <v>99</v>
      </c>
      <c r="B73" s="75" t="s">
        <v>101</v>
      </c>
      <c r="C73" s="75" t="s">
        <v>145</v>
      </c>
      <c r="D73" s="75"/>
      <c r="E73" s="31">
        <f t="shared" si="7"/>
        <v>0</v>
      </c>
      <c r="F73" s="31">
        <f t="shared" si="7"/>
        <v>0</v>
      </c>
      <c r="G73" s="67">
        <f t="shared" si="7"/>
        <v>0</v>
      </c>
      <c r="H73" s="67">
        <f t="shared" si="7"/>
        <v>0</v>
      </c>
    </row>
    <row r="74" spans="1:8" ht="15.75" hidden="1">
      <c r="A74" s="74" t="s">
        <v>147</v>
      </c>
      <c r="B74" s="75" t="s">
        <v>101</v>
      </c>
      <c r="C74" s="75" t="s">
        <v>146</v>
      </c>
      <c r="D74" s="75"/>
      <c r="E74" s="31">
        <f>SUM(E75:E76)</f>
        <v>0</v>
      </c>
      <c r="F74" s="31">
        <f>SUM(F75:F76)</f>
        <v>0</v>
      </c>
      <c r="G74" s="67">
        <f>SUM(G75:G76)</f>
        <v>0</v>
      </c>
      <c r="H74" s="67">
        <f>SUM(H75:H76)</f>
        <v>0</v>
      </c>
    </row>
    <row r="75" spans="1:8" ht="31.5" hidden="1">
      <c r="A75" s="74" t="s">
        <v>74</v>
      </c>
      <c r="B75" s="75" t="s">
        <v>101</v>
      </c>
      <c r="C75" s="75" t="s">
        <v>146</v>
      </c>
      <c r="D75" s="75" t="s">
        <v>75</v>
      </c>
      <c r="E75" s="31"/>
      <c r="F75" s="31"/>
      <c r="G75" s="67"/>
      <c r="H75" s="67"/>
    </row>
    <row r="76" spans="1:8" ht="15.75" hidden="1">
      <c r="A76" s="74" t="s">
        <v>76</v>
      </c>
      <c r="B76" s="75" t="s">
        <v>101</v>
      </c>
      <c r="C76" s="75" t="s">
        <v>146</v>
      </c>
      <c r="D76" s="75" t="s">
        <v>77</v>
      </c>
      <c r="E76" s="31"/>
      <c r="F76" s="31"/>
      <c r="G76" s="67"/>
      <c r="H76" s="67"/>
    </row>
    <row r="77" spans="1:8" ht="15.75">
      <c r="A77" s="74" t="s">
        <v>103</v>
      </c>
      <c r="B77" s="75" t="s">
        <v>104</v>
      </c>
      <c r="C77" s="75"/>
      <c r="D77" s="75"/>
      <c r="E77" s="31">
        <f>E78+E86</f>
        <v>32736.3</v>
      </c>
      <c r="F77" s="31">
        <f>F78+F86</f>
        <v>33392.299999999996</v>
      </c>
      <c r="G77" s="67">
        <f>G78+G86</f>
        <v>32736300</v>
      </c>
      <c r="H77" s="67">
        <f>H78+H86</f>
        <v>33392300</v>
      </c>
    </row>
    <row r="78" spans="1:8" ht="78.75">
      <c r="A78" s="15" t="s">
        <v>99</v>
      </c>
      <c r="B78" s="75" t="s">
        <v>104</v>
      </c>
      <c r="C78" s="75" t="s">
        <v>145</v>
      </c>
      <c r="D78" s="75"/>
      <c r="E78" s="31">
        <f>E79+E81+E83</f>
        <v>32736.3</v>
      </c>
      <c r="F78" s="31">
        <f>F79+F81+F83</f>
        <v>33392.299999999996</v>
      </c>
      <c r="G78" s="67">
        <f>G79+G81+G83</f>
        <v>32736300</v>
      </c>
      <c r="H78" s="67">
        <f>H79+H81+H83</f>
        <v>33392300</v>
      </c>
    </row>
    <row r="79" spans="1:8" ht="31.5">
      <c r="A79" s="74" t="s">
        <v>105</v>
      </c>
      <c r="B79" s="75" t="s">
        <v>104</v>
      </c>
      <c r="C79" s="75" t="s">
        <v>148</v>
      </c>
      <c r="D79" s="75"/>
      <c r="E79" s="31">
        <f>E80</f>
        <v>31064.6</v>
      </c>
      <c r="F79" s="31">
        <f>F80</f>
        <v>31720.6</v>
      </c>
      <c r="G79" s="67">
        <f>G80</f>
        <v>31064600</v>
      </c>
      <c r="H79" s="67">
        <f>H80</f>
        <v>31720600</v>
      </c>
    </row>
    <row r="80" spans="1:8" ht="31.5">
      <c r="A80" s="74" t="s">
        <v>74</v>
      </c>
      <c r="B80" s="75" t="s">
        <v>104</v>
      </c>
      <c r="C80" s="75" t="s">
        <v>148</v>
      </c>
      <c r="D80" s="75" t="s">
        <v>75</v>
      </c>
      <c r="E80" s="31">
        <v>31064.6</v>
      </c>
      <c r="F80" s="31">
        <v>31720.6</v>
      </c>
      <c r="G80" s="67">
        <f>E80*1000</f>
        <v>31064600</v>
      </c>
      <c r="H80" s="67">
        <f>F80*1000</f>
        <v>31720600</v>
      </c>
    </row>
    <row r="81" spans="1:8" ht="47.25" hidden="1">
      <c r="A81" s="74" t="s">
        <v>150</v>
      </c>
      <c r="B81" s="75" t="s">
        <v>104</v>
      </c>
      <c r="C81" s="75" t="s">
        <v>149</v>
      </c>
      <c r="D81" s="75"/>
      <c r="E81" s="31">
        <f>E82</f>
        <v>0</v>
      </c>
      <c r="F81" s="31">
        <f>F82</f>
        <v>0</v>
      </c>
      <c r="G81" s="67">
        <f>G82</f>
        <v>0</v>
      </c>
      <c r="H81" s="67">
        <f>H82</f>
        <v>0</v>
      </c>
    </row>
    <row r="82" spans="1:8" ht="31.5" hidden="1">
      <c r="A82" s="74" t="s">
        <v>120</v>
      </c>
      <c r="B82" s="75" t="s">
        <v>104</v>
      </c>
      <c r="C82" s="75" t="s">
        <v>149</v>
      </c>
      <c r="D82" s="75" t="s">
        <v>119</v>
      </c>
      <c r="E82" s="31"/>
      <c r="F82" s="31"/>
      <c r="G82" s="67"/>
      <c r="H82" s="67"/>
    </row>
    <row r="83" spans="1:8" ht="15.75">
      <c r="A83" s="74" t="s">
        <v>157</v>
      </c>
      <c r="B83" s="75" t="s">
        <v>104</v>
      </c>
      <c r="C83" s="75" t="s">
        <v>154</v>
      </c>
      <c r="D83" s="75"/>
      <c r="E83" s="31">
        <f>SUM(E84:E85)</f>
        <v>1671.7</v>
      </c>
      <c r="F83" s="31">
        <f>SUM(F84:F85)</f>
        <v>1671.7</v>
      </c>
      <c r="G83" s="67">
        <f>SUM(G84:G85)</f>
        <v>1671700</v>
      </c>
      <c r="H83" s="67">
        <f>SUM(H84:H85)</f>
        <v>1671700</v>
      </c>
    </row>
    <row r="84" spans="1:8" ht="78.75">
      <c r="A84" s="74" t="s">
        <v>69</v>
      </c>
      <c r="B84" s="75" t="s">
        <v>104</v>
      </c>
      <c r="C84" s="75" t="s">
        <v>154</v>
      </c>
      <c r="D84" s="75" t="s">
        <v>70</v>
      </c>
      <c r="E84" s="31">
        <v>483.7</v>
      </c>
      <c r="F84" s="31">
        <v>483.7</v>
      </c>
      <c r="G84" s="67">
        <f>E84*1000</f>
        <v>483700</v>
      </c>
      <c r="H84" s="67">
        <f>F84*1000</f>
        <v>483700</v>
      </c>
    </row>
    <row r="85" spans="1:8" ht="31.5">
      <c r="A85" s="74" t="s">
        <v>74</v>
      </c>
      <c r="B85" s="75" t="s">
        <v>104</v>
      </c>
      <c r="C85" s="75" t="s">
        <v>154</v>
      </c>
      <c r="D85" s="75" t="s">
        <v>75</v>
      </c>
      <c r="E85" s="31">
        <v>1188</v>
      </c>
      <c r="F85" s="31">
        <v>1188</v>
      </c>
      <c r="G85" s="67">
        <f>E85*1000</f>
        <v>1188000</v>
      </c>
      <c r="H85" s="67">
        <f>F85*1000</f>
        <v>1188000</v>
      </c>
    </row>
    <row r="86" spans="1:8" ht="59.25" customHeight="1" hidden="1">
      <c r="A86" s="15" t="s">
        <v>191</v>
      </c>
      <c r="B86" s="75" t="s">
        <v>104</v>
      </c>
      <c r="C86" s="75" t="s">
        <v>180</v>
      </c>
      <c r="D86" s="75"/>
      <c r="E86" s="31">
        <f aca="true" t="shared" si="8" ref="E86:H87">E87</f>
        <v>0</v>
      </c>
      <c r="F86" s="31">
        <f t="shared" si="8"/>
        <v>0</v>
      </c>
      <c r="G86" s="67">
        <f t="shared" si="8"/>
        <v>0</v>
      </c>
      <c r="H86" s="67">
        <f t="shared" si="8"/>
        <v>0</v>
      </c>
    </row>
    <row r="87" spans="1:8" ht="63" hidden="1">
      <c r="A87" s="74" t="s">
        <v>182</v>
      </c>
      <c r="B87" s="75" t="s">
        <v>104</v>
      </c>
      <c r="C87" s="75" t="s">
        <v>181</v>
      </c>
      <c r="D87" s="75"/>
      <c r="E87" s="31">
        <f t="shared" si="8"/>
        <v>0</v>
      </c>
      <c r="F87" s="31">
        <f t="shared" si="8"/>
        <v>0</v>
      </c>
      <c r="G87" s="67">
        <f t="shared" si="8"/>
        <v>0</v>
      </c>
      <c r="H87" s="67">
        <f t="shared" si="8"/>
        <v>0</v>
      </c>
    </row>
    <row r="88" spans="1:8" ht="31.5" hidden="1">
      <c r="A88" s="74" t="s">
        <v>74</v>
      </c>
      <c r="B88" s="75" t="s">
        <v>104</v>
      </c>
      <c r="C88" s="75" t="s">
        <v>181</v>
      </c>
      <c r="D88" s="75" t="s">
        <v>75</v>
      </c>
      <c r="E88" s="31"/>
      <c r="F88" s="31"/>
      <c r="G88" s="67"/>
      <c r="H88" s="67"/>
    </row>
    <row r="89" spans="1:8" s="23" customFormat="1" ht="15.75">
      <c r="A89" s="16" t="s">
        <v>188</v>
      </c>
      <c r="B89" s="17" t="s">
        <v>183</v>
      </c>
      <c r="C89" s="17"/>
      <c r="D89" s="17"/>
      <c r="E89" s="32">
        <f aca="true" t="shared" si="9" ref="E89:H92">E90</f>
        <v>500</v>
      </c>
      <c r="F89" s="32">
        <f t="shared" si="9"/>
        <v>500</v>
      </c>
      <c r="G89" s="65">
        <f t="shared" si="9"/>
        <v>500000</v>
      </c>
      <c r="H89" s="65">
        <f t="shared" si="9"/>
        <v>500000</v>
      </c>
    </row>
    <row r="90" spans="1:8" ht="15.75">
      <c r="A90" s="74" t="s">
        <v>187</v>
      </c>
      <c r="B90" s="75" t="s">
        <v>184</v>
      </c>
      <c r="C90" s="75"/>
      <c r="D90" s="75"/>
      <c r="E90" s="31">
        <f t="shared" si="9"/>
        <v>500</v>
      </c>
      <c r="F90" s="31">
        <f t="shared" si="9"/>
        <v>500</v>
      </c>
      <c r="G90" s="67">
        <f t="shared" si="9"/>
        <v>500000</v>
      </c>
      <c r="H90" s="67">
        <f t="shared" si="9"/>
        <v>500000</v>
      </c>
    </row>
    <row r="91" spans="1:8" s="41" customFormat="1" ht="63">
      <c r="A91" s="15" t="s">
        <v>190</v>
      </c>
      <c r="B91" s="75" t="s">
        <v>184</v>
      </c>
      <c r="C91" s="75" t="s">
        <v>189</v>
      </c>
      <c r="D91" s="75"/>
      <c r="E91" s="31">
        <f t="shared" si="9"/>
        <v>500</v>
      </c>
      <c r="F91" s="31">
        <f t="shared" si="9"/>
        <v>500</v>
      </c>
      <c r="G91" s="67">
        <f t="shared" si="9"/>
        <v>500000</v>
      </c>
      <c r="H91" s="67">
        <f t="shared" si="9"/>
        <v>500000</v>
      </c>
    </row>
    <row r="92" spans="1:8" ht="18" customHeight="1">
      <c r="A92" s="74" t="s">
        <v>186</v>
      </c>
      <c r="B92" s="75" t="s">
        <v>184</v>
      </c>
      <c r="C92" s="75" t="s">
        <v>185</v>
      </c>
      <c r="D92" s="75"/>
      <c r="E92" s="31">
        <f t="shared" si="9"/>
        <v>500</v>
      </c>
      <c r="F92" s="31">
        <f t="shared" si="9"/>
        <v>500</v>
      </c>
      <c r="G92" s="67">
        <f t="shared" si="9"/>
        <v>500000</v>
      </c>
      <c r="H92" s="67">
        <f t="shared" si="9"/>
        <v>500000</v>
      </c>
    </row>
    <row r="93" spans="1:8" ht="31.5">
      <c r="A93" s="74" t="s">
        <v>74</v>
      </c>
      <c r="B93" s="75" t="s">
        <v>184</v>
      </c>
      <c r="C93" s="75" t="s">
        <v>185</v>
      </c>
      <c r="D93" s="75" t="s">
        <v>75</v>
      </c>
      <c r="E93" s="31">
        <v>500</v>
      </c>
      <c r="F93" s="31">
        <v>500</v>
      </c>
      <c r="G93" s="67">
        <f>E93*1000</f>
        <v>500000</v>
      </c>
      <c r="H93" s="67">
        <f>F93*1000</f>
        <v>500000</v>
      </c>
    </row>
    <row r="94" spans="1:8" ht="15.75">
      <c r="A94" s="16" t="s">
        <v>161</v>
      </c>
      <c r="B94" s="17" t="s">
        <v>160</v>
      </c>
      <c r="C94" s="17"/>
      <c r="D94" s="17"/>
      <c r="E94" s="32">
        <f>E95+E99</f>
        <v>186.9</v>
      </c>
      <c r="F94" s="32">
        <f>F95+F99</f>
        <v>186.9</v>
      </c>
      <c r="G94" s="65">
        <f>G95+G99</f>
        <v>186900</v>
      </c>
      <c r="H94" s="65">
        <f>H95+H99</f>
        <v>186900</v>
      </c>
    </row>
    <row r="95" spans="1:8" ht="15.75">
      <c r="A95" s="74" t="s">
        <v>159</v>
      </c>
      <c r="B95" s="75" t="s">
        <v>158</v>
      </c>
      <c r="C95" s="75"/>
      <c r="D95" s="75"/>
      <c r="E95" s="31">
        <f aca="true" t="shared" si="10" ref="E95:H97">E96</f>
        <v>186.9</v>
      </c>
      <c r="F95" s="31">
        <f t="shared" si="10"/>
        <v>186.9</v>
      </c>
      <c r="G95" s="67">
        <f t="shared" si="10"/>
        <v>186900</v>
      </c>
      <c r="H95" s="67">
        <f t="shared" si="10"/>
        <v>186900</v>
      </c>
    </row>
    <row r="96" spans="1:8" ht="63" customHeight="1">
      <c r="A96" s="15" t="s">
        <v>167</v>
      </c>
      <c r="B96" s="75" t="s">
        <v>158</v>
      </c>
      <c r="C96" s="75" t="s">
        <v>155</v>
      </c>
      <c r="D96" s="75"/>
      <c r="E96" s="31">
        <f t="shared" si="10"/>
        <v>186.9</v>
      </c>
      <c r="F96" s="31">
        <f t="shared" si="10"/>
        <v>186.9</v>
      </c>
      <c r="G96" s="67">
        <f t="shared" si="10"/>
        <v>186900</v>
      </c>
      <c r="H96" s="67">
        <f t="shared" si="10"/>
        <v>186900</v>
      </c>
    </row>
    <row r="97" spans="1:8" ht="15.75">
      <c r="A97" s="74" t="s">
        <v>109</v>
      </c>
      <c r="B97" s="75" t="s">
        <v>158</v>
      </c>
      <c r="C97" s="75" t="s">
        <v>156</v>
      </c>
      <c r="D97" s="75"/>
      <c r="E97" s="31">
        <f t="shared" si="10"/>
        <v>186.9</v>
      </c>
      <c r="F97" s="31">
        <f t="shared" si="10"/>
        <v>186.9</v>
      </c>
      <c r="G97" s="67">
        <f t="shared" si="10"/>
        <v>186900</v>
      </c>
      <c r="H97" s="67">
        <f t="shared" si="10"/>
        <v>186900</v>
      </c>
    </row>
    <row r="98" spans="1:8" ht="15.75">
      <c r="A98" s="74" t="s">
        <v>110</v>
      </c>
      <c r="B98" s="75" t="s">
        <v>158</v>
      </c>
      <c r="C98" s="75" t="s">
        <v>156</v>
      </c>
      <c r="D98" s="75" t="s">
        <v>111</v>
      </c>
      <c r="E98" s="31">
        <v>186.9</v>
      </c>
      <c r="F98" s="31">
        <v>186.9</v>
      </c>
      <c r="G98" s="67">
        <f>E98*1000</f>
        <v>186900</v>
      </c>
      <c r="H98" s="67">
        <f>F98*1000</f>
        <v>186900</v>
      </c>
    </row>
    <row r="99" spans="1:8" ht="15.75" hidden="1">
      <c r="A99" s="74" t="s">
        <v>165</v>
      </c>
      <c r="B99" s="75" t="s">
        <v>162</v>
      </c>
      <c r="C99" s="75"/>
      <c r="D99" s="75"/>
      <c r="E99" s="31">
        <f aca="true" t="shared" si="11" ref="E99:H100">E100</f>
        <v>0</v>
      </c>
      <c r="F99" s="31">
        <f t="shared" si="11"/>
        <v>0</v>
      </c>
      <c r="G99" s="67">
        <f t="shared" si="11"/>
        <v>0</v>
      </c>
      <c r="H99" s="67">
        <f t="shared" si="11"/>
        <v>0</v>
      </c>
    </row>
    <row r="100" spans="1:8" ht="47.25" hidden="1">
      <c r="A100" s="74" t="s">
        <v>164</v>
      </c>
      <c r="B100" s="75" t="s">
        <v>162</v>
      </c>
      <c r="C100" s="75" t="s">
        <v>163</v>
      </c>
      <c r="D100" s="75"/>
      <c r="E100" s="31">
        <f t="shared" si="11"/>
        <v>0</v>
      </c>
      <c r="F100" s="31">
        <f t="shared" si="11"/>
        <v>0</v>
      </c>
      <c r="G100" s="67">
        <f t="shared" si="11"/>
        <v>0</v>
      </c>
      <c r="H100" s="67">
        <f t="shared" si="11"/>
        <v>0</v>
      </c>
    </row>
    <row r="101" spans="1:8" ht="15.75" hidden="1">
      <c r="A101" s="74" t="s">
        <v>80</v>
      </c>
      <c r="B101" s="75" t="s">
        <v>162</v>
      </c>
      <c r="C101" s="75" t="s">
        <v>163</v>
      </c>
      <c r="D101" s="75" t="s">
        <v>81</v>
      </c>
      <c r="E101" s="31"/>
      <c r="F101" s="31"/>
      <c r="G101" s="67"/>
      <c r="H101" s="67"/>
    </row>
    <row r="102" spans="1:8" ht="47.25">
      <c r="A102" s="16" t="s">
        <v>152</v>
      </c>
      <c r="B102" s="17" t="s">
        <v>107</v>
      </c>
      <c r="C102" s="17"/>
      <c r="D102" s="17"/>
      <c r="E102" s="32">
        <f aca="true" t="shared" si="12" ref="E102:H105">E103</f>
        <v>84250.3</v>
      </c>
      <c r="F102" s="32">
        <f t="shared" si="12"/>
        <v>84250.3</v>
      </c>
      <c r="G102" s="65">
        <f t="shared" si="12"/>
        <v>84250300</v>
      </c>
      <c r="H102" s="65">
        <f t="shared" si="12"/>
        <v>84250300</v>
      </c>
    </row>
    <row r="103" spans="1:8" ht="15.75">
      <c r="A103" s="74" t="s">
        <v>151</v>
      </c>
      <c r="B103" s="75" t="s">
        <v>108</v>
      </c>
      <c r="C103" s="75"/>
      <c r="D103" s="75"/>
      <c r="E103" s="31">
        <f t="shared" si="12"/>
        <v>84250.3</v>
      </c>
      <c r="F103" s="31">
        <f t="shared" si="12"/>
        <v>84250.3</v>
      </c>
      <c r="G103" s="67">
        <f t="shared" si="12"/>
        <v>84250300</v>
      </c>
      <c r="H103" s="67">
        <f t="shared" si="12"/>
        <v>84250300</v>
      </c>
    </row>
    <row r="104" spans="1:8" ht="63">
      <c r="A104" s="15" t="s">
        <v>255</v>
      </c>
      <c r="B104" s="75" t="s">
        <v>108</v>
      </c>
      <c r="C104" s="75" t="s">
        <v>254</v>
      </c>
      <c r="D104" s="75"/>
      <c r="E104" s="31">
        <f t="shared" si="12"/>
        <v>84250.3</v>
      </c>
      <c r="F104" s="31">
        <f t="shared" si="12"/>
        <v>84250.3</v>
      </c>
      <c r="G104" s="67">
        <f t="shared" si="12"/>
        <v>84250300</v>
      </c>
      <c r="H104" s="67">
        <f t="shared" si="12"/>
        <v>84250300</v>
      </c>
    </row>
    <row r="105" spans="1:8" ht="15.75">
      <c r="A105" s="74" t="s">
        <v>109</v>
      </c>
      <c r="B105" s="75" t="s">
        <v>108</v>
      </c>
      <c r="C105" s="75" t="s">
        <v>253</v>
      </c>
      <c r="D105" s="75"/>
      <c r="E105" s="31">
        <f t="shared" si="12"/>
        <v>84250.3</v>
      </c>
      <c r="F105" s="31">
        <f t="shared" si="12"/>
        <v>84250.3</v>
      </c>
      <c r="G105" s="67">
        <f t="shared" si="12"/>
        <v>84250300</v>
      </c>
      <c r="H105" s="67">
        <f t="shared" si="12"/>
        <v>84250300</v>
      </c>
    </row>
    <row r="106" spans="1:8" ht="15.75">
      <c r="A106" s="74" t="s">
        <v>110</v>
      </c>
      <c r="B106" s="75" t="s">
        <v>108</v>
      </c>
      <c r="C106" s="75" t="s">
        <v>253</v>
      </c>
      <c r="D106" s="75" t="s">
        <v>111</v>
      </c>
      <c r="E106" s="31">
        <v>84250.3</v>
      </c>
      <c r="F106" s="31">
        <v>84250.3</v>
      </c>
      <c r="G106" s="67">
        <f>E106*1000</f>
        <v>84250300</v>
      </c>
      <c r="H106" s="67">
        <f>F106*1000</f>
        <v>84250300</v>
      </c>
    </row>
    <row r="107" spans="1:8" s="23" customFormat="1" ht="15.75">
      <c r="A107" s="34" t="s">
        <v>112</v>
      </c>
      <c r="B107" s="26">
        <v>9999</v>
      </c>
      <c r="C107" s="26">
        <v>9999999999</v>
      </c>
      <c r="D107" s="35"/>
      <c r="E107" s="32">
        <f aca="true" t="shared" si="13" ref="E107:H108">E108</f>
        <v>4341.5</v>
      </c>
      <c r="F107" s="32">
        <f t="shared" si="13"/>
        <v>8756.2</v>
      </c>
      <c r="G107" s="65">
        <f t="shared" si="13"/>
        <v>4341500</v>
      </c>
      <c r="H107" s="65">
        <f t="shared" si="13"/>
        <v>8756200</v>
      </c>
    </row>
    <row r="108" spans="1:8" ht="15.75">
      <c r="A108" s="79" t="s">
        <v>112</v>
      </c>
      <c r="B108" s="80">
        <v>9999</v>
      </c>
      <c r="C108" s="80">
        <v>9999999999</v>
      </c>
      <c r="D108" s="81"/>
      <c r="E108" s="31">
        <f t="shared" si="13"/>
        <v>4341.5</v>
      </c>
      <c r="F108" s="31">
        <f t="shared" si="13"/>
        <v>8756.2</v>
      </c>
      <c r="G108" s="67">
        <f t="shared" si="13"/>
        <v>4341500</v>
      </c>
      <c r="H108" s="67">
        <f t="shared" si="13"/>
        <v>8756200</v>
      </c>
    </row>
    <row r="109" spans="1:8" ht="15.75">
      <c r="A109" s="79" t="s">
        <v>112</v>
      </c>
      <c r="B109" s="80">
        <v>9999</v>
      </c>
      <c r="C109" s="80">
        <v>9999999999</v>
      </c>
      <c r="D109" s="80">
        <v>999</v>
      </c>
      <c r="E109" s="31">
        <v>4341.5</v>
      </c>
      <c r="F109" s="31">
        <v>8756.2</v>
      </c>
      <c r="G109" s="67">
        <f>E109*1000</f>
        <v>4341500</v>
      </c>
      <c r="H109" s="67">
        <f>F109*1000</f>
        <v>8756200</v>
      </c>
    </row>
  </sheetData>
  <sheetProtection/>
  <mergeCells count="16">
    <mergeCell ref="A7:H7"/>
    <mergeCell ref="A8:G8"/>
    <mergeCell ref="A9:H9"/>
    <mergeCell ref="A10:H10"/>
    <mergeCell ref="A11:A12"/>
    <mergeCell ref="B11:B12"/>
    <mergeCell ref="C11:C12"/>
    <mergeCell ref="D11:D12"/>
    <mergeCell ref="G11:H11"/>
    <mergeCell ref="E11:F11"/>
    <mergeCell ref="A6:H6"/>
    <mergeCell ref="A1:H1"/>
    <mergeCell ref="A2:H2"/>
    <mergeCell ref="A3:H3"/>
    <mergeCell ref="A4:H4"/>
    <mergeCell ref="A5:H5"/>
  </mergeCells>
  <printOptions/>
  <pageMargins left="0.8267716535433072" right="0.2362204724409449" top="0.2755905511811024" bottom="0.1968503937007874" header="0.2755905511811024" footer="0.5118110236220472"/>
  <pageSetup fitToHeight="5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74"/>
  <sheetViews>
    <sheetView zoomScale="90" zoomScaleNormal="90" zoomScalePageLayoutView="0" workbookViewId="0" topLeftCell="A1">
      <selection activeCell="A66" sqref="A1:IV16384"/>
    </sheetView>
  </sheetViews>
  <sheetFormatPr defaultColWidth="9.140625" defaultRowHeight="15"/>
  <cols>
    <col min="1" max="1" width="55.7109375" style="33" customWidth="1"/>
    <col min="2" max="2" width="16.57421875" style="25" customWidth="1"/>
    <col min="3" max="3" width="8.28125" style="25" customWidth="1"/>
    <col min="4" max="4" width="14.28125" style="25" hidden="1" customWidth="1"/>
    <col min="5" max="5" width="16.8515625" style="25" customWidth="1"/>
    <col min="6" max="6" width="9.57421875" style="25" hidden="1" customWidth="1"/>
    <col min="7" max="10" width="0" style="25" hidden="1" customWidth="1"/>
    <col min="11" max="16384" width="9.140625" style="25" customWidth="1"/>
  </cols>
  <sheetData>
    <row r="1" spans="1:5" s="40" customFormat="1" ht="18.75">
      <c r="A1" s="89" t="s">
        <v>168</v>
      </c>
      <c r="B1" s="89"/>
      <c r="C1" s="89"/>
      <c r="D1" s="89"/>
      <c r="E1" s="89"/>
    </row>
    <row r="2" spans="1:5" s="40" customFormat="1" ht="18.75" customHeight="1">
      <c r="A2" s="89" t="s">
        <v>2</v>
      </c>
      <c r="B2" s="89"/>
      <c r="C2" s="89"/>
      <c r="D2" s="89"/>
      <c r="E2" s="89"/>
    </row>
    <row r="3" spans="1:5" s="40" customFormat="1" ht="18.75" customHeight="1">
      <c r="A3" s="89" t="s">
        <v>3</v>
      </c>
      <c r="B3" s="89"/>
      <c r="C3" s="89"/>
      <c r="D3" s="89"/>
      <c r="E3" s="89"/>
    </row>
    <row r="4" spans="1:5" s="40" customFormat="1" ht="18.75">
      <c r="A4" s="89" t="str">
        <f>'Прил.6 по разд.'!A4:H4</f>
        <v>             от 25 декабря 2020 года № 48  </v>
      </c>
      <c r="B4" s="89"/>
      <c r="C4" s="89"/>
      <c r="D4" s="89"/>
      <c r="E4" s="89"/>
    </row>
    <row r="5" spans="1:5" s="40" customFormat="1" ht="18.75" customHeight="1">
      <c r="A5" s="89" t="s">
        <v>4</v>
      </c>
      <c r="B5" s="89"/>
      <c r="C5" s="89"/>
      <c r="D5" s="89"/>
      <c r="E5" s="89"/>
    </row>
    <row r="6" spans="1:5" s="40" customFormat="1" ht="18.75" customHeight="1">
      <c r="A6" s="89" t="s">
        <v>3</v>
      </c>
      <c r="B6" s="89"/>
      <c r="C6" s="89"/>
      <c r="D6" s="89"/>
      <c r="E6" s="89"/>
    </row>
    <row r="7" spans="1:5" s="40" customFormat="1" ht="18.75" customHeight="1">
      <c r="A7" s="89" t="str">
        <f>'Прил.6 по разд.'!A7:H7</f>
        <v>на 2021 год и плановый период 2022 и 2023 годов»</v>
      </c>
      <c r="B7" s="89"/>
      <c r="C7" s="89"/>
      <c r="D7" s="89"/>
      <c r="E7" s="89"/>
    </row>
    <row r="8" spans="1:5" ht="18.75">
      <c r="A8" s="90"/>
      <c r="B8" s="90"/>
      <c r="C8" s="90"/>
      <c r="D8" s="90"/>
      <c r="E8" s="90"/>
    </row>
    <row r="9" spans="1:6" ht="102.75" customHeight="1">
      <c r="A9" s="98" t="s">
        <v>256</v>
      </c>
      <c r="B9" s="98"/>
      <c r="C9" s="98"/>
      <c r="D9" s="98"/>
      <c r="E9" s="98"/>
      <c r="F9" s="14"/>
    </row>
    <row r="10" spans="1:5" s="33" customFormat="1" ht="15.75">
      <c r="A10" s="92"/>
      <c r="B10" s="92"/>
      <c r="C10" s="92"/>
      <c r="D10" s="92"/>
      <c r="E10" s="92"/>
    </row>
    <row r="11" spans="1:5" s="33" customFormat="1" ht="15.75">
      <c r="A11" s="93" t="s">
        <v>59</v>
      </c>
      <c r="B11" s="93" t="s">
        <v>61</v>
      </c>
      <c r="C11" s="93" t="s">
        <v>62</v>
      </c>
      <c r="D11" s="93" t="s">
        <v>121</v>
      </c>
      <c r="E11" s="93" t="s">
        <v>273</v>
      </c>
    </row>
    <row r="12" spans="1:5" s="33" customFormat="1" ht="35.25" customHeight="1">
      <c r="A12" s="94"/>
      <c r="B12" s="94"/>
      <c r="C12" s="94"/>
      <c r="D12" s="94"/>
      <c r="E12" s="94"/>
    </row>
    <row r="13" spans="1:5" s="33" customFormat="1" ht="15.75">
      <c r="A13" s="18">
        <v>1</v>
      </c>
      <c r="B13" s="18">
        <v>2</v>
      </c>
      <c r="C13" s="18">
        <v>3</v>
      </c>
      <c r="D13" s="18">
        <v>4</v>
      </c>
      <c r="E13" s="18">
        <v>4</v>
      </c>
    </row>
    <row r="14" spans="1:6" s="33" customFormat="1" ht="15.75">
      <c r="A14" s="16" t="s">
        <v>64</v>
      </c>
      <c r="B14" s="16"/>
      <c r="C14" s="16"/>
      <c r="D14" s="19">
        <f>D15+D18+D21+D27+D37+D40+D43+D48+D53+D66+D72</f>
        <v>172295.1</v>
      </c>
      <c r="E14" s="64">
        <f>E15+E18+E21+E27+E37+E40+E43+E48+E53+E66+E69+E72</f>
        <v>199104609.02</v>
      </c>
      <c r="F14" s="73"/>
    </row>
    <row r="15" spans="1:5" s="23" customFormat="1" ht="63">
      <c r="A15" s="37" t="s">
        <v>190</v>
      </c>
      <c r="B15" s="17" t="s">
        <v>189</v>
      </c>
      <c r="C15" s="17"/>
      <c r="D15" s="32">
        <f>D16</f>
        <v>500</v>
      </c>
      <c r="E15" s="65">
        <f>E16</f>
        <v>500000</v>
      </c>
    </row>
    <row r="16" spans="1:5" ht="31.5">
      <c r="A16" s="74" t="s">
        <v>186</v>
      </c>
      <c r="B16" s="75" t="s">
        <v>185</v>
      </c>
      <c r="C16" s="75"/>
      <c r="D16" s="31">
        <f>D17</f>
        <v>500</v>
      </c>
      <c r="E16" s="67">
        <f>E17</f>
        <v>500000</v>
      </c>
    </row>
    <row r="17" spans="1:5" ht="31.5">
      <c r="A17" s="74" t="s">
        <v>74</v>
      </c>
      <c r="B17" s="75" t="s">
        <v>185</v>
      </c>
      <c r="C17" s="75" t="s">
        <v>75</v>
      </c>
      <c r="D17" s="31">
        <v>500</v>
      </c>
      <c r="E17" s="67">
        <f>D17*1000</f>
        <v>500000</v>
      </c>
    </row>
    <row r="18" spans="1:5" s="23" customFormat="1" ht="78.75">
      <c r="A18" s="37" t="s">
        <v>167</v>
      </c>
      <c r="B18" s="17" t="s">
        <v>155</v>
      </c>
      <c r="C18" s="17"/>
      <c r="D18" s="32">
        <f>D19</f>
        <v>186.9</v>
      </c>
      <c r="E18" s="65">
        <f>E19</f>
        <v>186900</v>
      </c>
    </row>
    <row r="19" spans="1:5" ht="15.75">
      <c r="A19" s="74" t="s">
        <v>109</v>
      </c>
      <c r="B19" s="75" t="s">
        <v>156</v>
      </c>
      <c r="C19" s="75"/>
      <c r="D19" s="31">
        <f>D20</f>
        <v>186.9</v>
      </c>
      <c r="E19" s="67">
        <f>E20</f>
        <v>186900</v>
      </c>
    </row>
    <row r="20" spans="1:5" ht="15.75">
      <c r="A20" s="74" t="s">
        <v>110</v>
      </c>
      <c r="B20" s="75" t="s">
        <v>156</v>
      </c>
      <c r="C20" s="75" t="s">
        <v>111</v>
      </c>
      <c r="D20" s="31">
        <v>186.9</v>
      </c>
      <c r="E20" s="67">
        <f>D20*1000</f>
        <v>186900</v>
      </c>
    </row>
    <row r="21" spans="1:5" s="23" customFormat="1" ht="78.75">
      <c r="A21" s="37" t="s">
        <v>73</v>
      </c>
      <c r="B21" s="17" t="s">
        <v>169</v>
      </c>
      <c r="C21" s="17"/>
      <c r="D21" s="32">
        <f>D22</f>
        <v>654.1</v>
      </c>
      <c r="E21" s="65">
        <f>E22</f>
        <v>654100</v>
      </c>
    </row>
    <row r="22" spans="1:5" s="23" customFormat="1" ht="63" customHeight="1">
      <c r="A22" s="74" t="s">
        <v>68</v>
      </c>
      <c r="B22" s="75" t="s">
        <v>170</v>
      </c>
      <c r="C22" s="75"/>
      <c r="D22" s="31">
        <f>D23+D24+D25</f>
        <v>654.1</v>
      </c>
      <c r="E22" s="67">
        <f>E23+E24+E25</f>
        <v>654100</v>
      </c>
    </row>
    <row r="23" spans="1:5" ht="78.75">
      <c r="A23" s="74" t="s">
        <v>69</v>
      </c>
      <c r="B23" s="75" t="s">
        <v>170</v>
      </c>
      <c r="C23" s="75" t="s">
        <v>70</v>
      </c>
      <c r="D23" s="31">
        <v>484.5</v>
      </c>
      <c r="E23" s="67">
        <f>D23*1000</f>
        <v>484500</v>
      </c>
    </row>
    <row r="24" spans="1:5" ht="31.5">
      <c r="A24" s="74" t="s">
        <v>74</v>
      </c>
      <c r="B24" s="75" t="s">
        <v>170</v>
      </c>
      <c r="C24" s="75" t="s">
        <v>75</v>
      </c>
      <c r="D24" s="31">
        <v>169.6</v>
      </c>
      <c r="E24" s="67">
        <f>D24*1000</f>
        <v>169600</v>
      </c>
    </row>
    <row r="25" spans="1:5" s="22" customFormat="1" ht="31.5" hidden="1">
      <c r="A25" s="74" t="s">
        <v>74</v>
      </c>
      <c r="B25" s="75" t="s">
        <v>170</v>
      </c>
      <c r="C25" s="75" t="s">
        <v>75</v>
      </c>
      <c r="D25" s="31">
        <v>0</v>
      </c>
      <c r="E25" s="67">
        <f>D25*1000</f>
        <v>0</v>
      </c>
    </row>
    <row r="26" spans="1:5" s="33" customFormat="1" ht="15.75" hidden="1">
      <c r="A26" s="74" t="s">
        <v>76</v>
      </c>
      <c r="B26" s="75" t="s">
        <v>170</v>
      </c>
      <c r="C26" s="75" t="s">
        <v>77</v>
      </c>
      <c r="D26" s="31"/>
      <c r="E26" s="67">
        <f>D26*1000</f>
        <v>0</v>
      </c>
    </row>
    <row r="27" spans="1:5" s="22" customFormat="1" ht="63">
      <c r="A27" s="37" t="s">
        <v>242</v>
      </c>
      <c r="B27" s="17" t="s">
        <v>131</v>
      </c>
      <c r="C27" s="17"/>
      <c r="D27" s="32">
        <f>D28+D33+D35</f>
        <v>13583.1</v>
      </c>
      <c r="E27" s="65">
        <f>E28+E33+E35</f>
        <v>13583100</v>
      </c>
    </row>
    <row r="28" spans="1:5" s="23" customFormat="1" ht="31.5">
      <c r="A28" s="74" t="s">
        <v>68</v>
      </c>
      <c r="B28" s="75" t="s">
        <v>128</v>
      </c>
      <c r="C28" s="75"/>
      <c r="D28" s="31">
        <f>D29+D30+D31+D32</f>
        <v>12868.5</v>
      </c>
      <c r="E28" s="67">
        <f>E29+E30+E31+E32</f>
        <v>12868500</v>
      </c>
    </row>
    <row r="29" spans="1:5" ht="78.75">
      <c r="A29" s="74" t="s">
        <v>69</v>
      </c>
      <c r="B29" s="75" t="s">
        <v>128</v>
      </c>
      <c r="C29" s="75" t="s">
        <v>70</v>
      </c>
      <c r="D29" s="31">
        <v>8223.4</v>
      </c>
      <c r="E29" s="67">
        <f>D29*1000</f>
        <v>8223400</v>
      </c>
    </row>
    <row r="30" spans="1:5" ht="31.5">
      <c r="A30" s="74" t="s">
        <v>74</v>
      </c>
      <c r="B30" s="75" t="s">
        <v>128</v>
      </c>
      <c r="C30" s="75" t="s">
        <v>75</v>
      </c>
      <c r="D30" s="31">
        <f>4591.2+45.6</f>
        <v>4636.8</v>
      </c>
      <c r="E30" s="67">
        <f>D30*1000</f>
        <v>4636800</v>
      </c>
    </row>
    <row r="31" spans="1:5" ht="15.75" hidden="1">
      <c r="A31" s="74" t="s">
        <v>80</v>
      </c>
      <c r="B31" s="75" t="s">
        <v>128</v>
      </c>
      <c r="C31" s="75" t="s">
        <v>81</v>
      </c>
      <c r="D31" s="31"/>
      <c r="E31" s="67"/>
    </row>
    <row r="32" spans="1:5" ht="15.75">
      <c r="A32" s="74" t="s">
        <v>76</v>
      </c>
      <c r="B32" s="75" t="s">
        <v>128</v>
      </c>
      <c r="C32" s="75" t="s">
        <v>77</v>
      </c>
      <c r="D32" s="31">
        <v>8.3</v>
      </c>
      <c r="E32" s="67">
        <f>D32*1000</f>
        <v>8300</v>
      </c>
    </row>
    <row r="33" spans="1:5" ht="47.25">
      <c r="A33" s="74" t="s">
        <v>82</v>
      </c>
      <c r="B33" s="75" t="s">
        <v>129</v>
      </c>
      <c r="C33" s="75"/>
      <c r="D33" s="31">
        <f>D34</f>
        <v>664.6</v>
      </c>
      <c r="E33" s="67">
        <f>E34</f>
        <v>664600</v>
      </c>
    </row>
    <row r="34" spans="1:5" ht="78.75">
      <c r="A34" s="74" t="s">
        <v>69</v>
      </c>
      <c r="B34" s="75" t="s">
        <v>129</v>
      </c>
      <c r="C34" s="75" t="s">
        <v>70</v>
      </c>
      <c r="D34" s="31">
        <v>664.6</v>
      </c>
      <c r="E34" s="67">
        <f>D34*1000</f>
        <v>664600</v>
      </c>
    </row>
    <row r="35" spans="1:5" ht="15.75">
      <c r="A35" s="74" t="s">
        <v>86</v>
      </c>
      <c r="B35" s="75" t="s">
        <v>241</v>
      </c>
      <c r="C35" s="75"/>
      <c r="D35" s="31">
        <f>D36</f>
        <v>50</v>
      </c>
      <c r="E35" s="67">
        <f>E36</f>
        <v>50000</v>
      </c>
    </row>
    <row r="36" spans="1:5" s="23" customFormat="1" ht="15.75">
      <c r="A36" s="74" t="s">
        <v>76</v>
      </c>
      <c r="B36" s="75" t="s">
        <v>241</v>
      </c>
      <c r="C36" s="75" t="s">
        <v>77</v>
      </c>
      <c r="D36" s="31">
        <v>50</v>
      </c>
      <c r="E36" s="67">
        <f>D36*1000</f>
        <v>50000</v>
      </c>
    </row>
    <row r="37" spans="1:5" s="23" customFormat="1" ht="78.75">
      <c r="A37" s="37" t="s">
        <v>248</v>
      </c>
      <c r="B37" s="17" t="s">
        <v>141</v>
      </c>
      <c r="C37" s="17"/>
      <c r="D37" s="32">
        <f>D38</f>
        <v>1000</v>
      </c>
      <c r="E37" s="65">
        <f>E38</f>
        <v>1000000</v>
      </c>
    </row>
    <row r="38" spans="1:5" ht="47.25">
      <c r="A38" s="74" t="s">
        <v>247</v>
      </c>
      <c r="B38" s="75" t="s">
        <v>246</v>
      </c>
      <c r="C38" s="75"/>
      <c r="D38" s="31">
        <f>D39</f>
        <v>1000</v>
      </c>
      <c r="E38" s="67">
        <f>E39</f>
        <v>1000000</v>
      </c>
    </row>
    <row r="39" spans="1:5" ht="15.75">
      <c r="A39" s="74" t="s">
        <v>76</v>
      </c>
      <c r="B39" s="75" t="s">
        <v>246</v>
      </c>
      <c r="C39" s="75" t="s">
        <v>77</v>
      </c>
      <c r="D39" s="31">
        <v>1000</v>
      </c>
      <c r="E39" s="67">
        <f>D39*1000</f>
        <v>1000000</v>
      </c>
    </row>
    <row r="40" spans="1:5" s="23" customFormat="1" ht="63">
      <c r="A40" s="37" t="s">
        <v>255</v>
      </c>
      <c r="B40" s="17" t="s">
        <v>254</v>
      </c>
      <c r="C40" s="17"/>
      <c r="D40" s="32">
        <f>D41</f>
        <v>84250.3</v>
      </c>
      <c r="E40" s="65">
        <f>E41</f>
        <v>84250300</v>
      </c>
    </row>
    <row r="41" spans="1:5" ht="15.75">
      <c r="A41" s="74" t="s">
        <v>109</v>
      </c>
      <c r="B41" s="75" t="s">
        <v>253</v>
      </c>
      <c r="C41" s="75"/>
      <c r="D41" s="31">
        <f>D42</f>
        <v>84250.3</v>
      </c>
      <c r="E41" s="67">
        <f>E42</f>
        <v>84250300</v>
      </c>
    </row>
    <row r="42" spans="1:5" ht="15.75">
      <c r="A42" s="74" t="s">
        <v>110</v>
      </c>
      <c r="B42" s="75" t="s">
        <v>253</v>
      </c>
      <c r="C42" s="75" t="s">
        <v>111</v>
      </c>
      <c r="D42" s="31">
        <v>84250.3</v>
      </c>
      <c r="E42" s="67">
        <f>D42*1000</f>
        <v>84250300</v>
      </c>
    </row>
    <row r="43" spans="1:5" s="23" customFormat="1" ht="63">
      <c r="A43" s="37" t="s">
        <v>249</v>
      </c>
      <c r="B43" s="17" t="s">
        <v>178</v>
      </c>
      <c r="C43" s="17"/>
      <c r="D43" s="32">
        <f>D44+D46</f>
        <v>2300</v>
      </c>
      <c r="E43" s="65">
        <f>E44+E46</f>
        <v>2300000</v>
      </c>
    </row>
    <row r="44" spans="1:5" s="23" customFormat="1" ht="15.75">
      <c r="A44" s="74" t="s">
        <v>109</v>
      </c>
      <c r="B44" s="75" t="s">
        <v>177</v>
      </c>
      <c r="C44" s="75"/>
      <c r="D44" s="31">
        <f>D45</f>
        <v>2000</v>
      </c>
      <c r="E44" s="67">
        <f>E45</f>
        <v>2000000</v>
      </c>
    </row>
    <row r="45" spans="1:5" ht="15.75">
      <c r="A45" s="74" t="s">
        <v>110</v>
      </c>
      <c r="B45" s="75" t="s">
        <v>177</v>
      </c>
      <c r="C45" s="75" t="s">
        <v>111</v>
      </c>
      <c r="D45" s="31">
        <v>2000</v>
      </c>
      <c r="E45" s="67">
        <f>D45*1000</f>
        <v>2000000</v>
      </c>
    </row>
    <row r="46" spans="1:5" ht="15.75">
      <c r="A46" s="74" t="s">
        <v>251</v>
      </c>
      <c r="B46" s="75" t="s">
        <v>250</v>
      </c>
      <c r="C46" s="75"/>
      <c r="D46" s="31">
        <f>D47</f>
        <v>300</v>
      </c>
      <c r="E46" s="67">
        <f>E47</f>
        <v>300000</v>
      </c>
    </row>
    <row r="47" spans="1:5" ht="31.5">
      <c r="A47" s="74" t="s">
        <v>74</v>
      </c>
      <c r="B47" s="75" t="s">
        <v>250</v>
      </c>
      <c r="C47" s="75" t="s">
        <v>75</v>
      </c>
      <c r="D47" s="31">
        <v>300</v>
      </c>
      <c r="E47" s="67">
        <f>D47*1000</f>
        <v>300000</v>
      </c>
    </row>
    <row r="48" spans="1:6" s="23" customFormat="1" ht="78.75">
      <c r="A48" s="42" t="s">
        <v>243</v>
      </c>
      <c r="B48" s="17" t="s">
        <v>133</v>
      </c>
      <c r="C48" s="17"/>
      <c r="D48" s="32">
        <f>D49+D51</f>
        <v>1264.3</v>
      </c>
      <c r="E48" s="65">
        <f>E49+E51</f>
        <v>1264300</v>
      </c>
      <c r="F48" s="23" t="s">
        <v>116</v>
      </c>
    </row>
    <row r="49" spans="1:5" ht="47.25">
      <c r="A49" s="79" t="s">
        <v>89</v>
      </c>
      <c r="B49" s="75" t="s">
        <v>132</v>
      </c>
      <c r="C49" s="75"/>
      <c r="D49" s="31">
        <f>D50</f>
        <v>300</v>
      </c>
      <c r="E49" s="67">
        <f>E50</f>
        <v>300000</v>
      </c>
    </row>
    <row r="50" spans="1:5" ht="31.5">
      <c r="A50" s="79" t="s">
        <v>74</v>
      </c>
      <c r="B50" s="75" t="s">
        <v>132</v>
      </c>
      <c r="C50" s="75" t="s">
        <v>75</v>
      </c>
      <c r="D50" s="31">
        <v>300</v>
      </c>
      <c r="E50" s="67">
        <f>D50*1000</f>
        <v>300000</v>
      </c>
    </row>
    <row r="51" spans="1:5" s="23" customFormat="1" ht="15.75">
      <c r="A51" s="74" t="s">
        <v>135</v>
      </c>
      <c r="B51" s="75" t="s">
        <v>134</v>
      </c>
      <c r="C51" s="75"/>
      <c r="D51" s="31">
        <f>D52</f>
        <v>964.3</v>
      </c>
      <c r="E51" s="67">
        <f>E52</f>
        <v>964300</v>
      </c>
    </row>
    <row r="52" spans="1:5" ht="31.5">
      <c r="A52" s="74" t="s">
        <v>74</v>
      </c>
      <c r="B52" s="75" t="s">
        <v>134</v>
      </c>
      <c r="C52" s="75" t="s">
        <v>75</v>
      </c>
      <c r="D52" s="31">
        <v>964.3</v>
      </c>
      <c r="E52" s="67">
        <f>D52*1000</f>
        <v>964300</v>
      </c>
    </row>
    <row r="53" spans="1:5" s="23" customFormat="1" ht="78.75">
      <c r="A53" s="37" t="s">
        <v>99</v>
      </c>
      <c r="B53" s="17" t="s">
        <v>145</v>
      </c>
      <c r="C53" s="17"/>
      <c r="D53" s="32">
        <f>D54+D59+D63</f>
        <v>33324.299999999996</v>
      </c>
      <c r="E53" s="65">
        <f>E54+E59+E63</f>
        <v>33324300</v>
      </c>
    </row>
    <row r="54" spans="1:5" ht="47.25">
      <c r="A54" s="74" t="s">
        <v>117</v>
      </c>
      <c r="B54" s="75" t="s">
        <v>144</v>
      </c>
      <c r="C54" s="75"/>
      <c r="D54" s="31">
        <f>D55</f>
        <v>1243</v>
      </c>
      <c r="E54" s="67">
        <f>E55</f>
        <v>1243000</v>
      </c>
    </row>
    <row r="55" spans="1:5" s="23" customFormat="1" ht="31.5">
      <c r="A55" s="74" t="s">
        <v>74</v>
      </c>
      <c r="B55" s="75" t="s">
        <v>144</v>
      </c>
      <c r="C55" s="75" t="s">
        <v>75</v>
      </c>
      <c r="D55" s="31">
        <v>1243</v>
      </c>
      <c r="E55" s="67">
        <f>D55*1000</f>
        <v>1243000</v>
      </c>
    </row>
    <row r="56" spans="1:5" ht="15.75" hidden="1">
      <c r="A56" s="74" t="s">
        <v>147</v>
      </c>
      <c r="B56" s="75" t="s">
        <v>146</v>
      </c>
      <c r="C56" s="75"/>
      <c r="D56" s="31">
        <f>SUM(D57:D58)</f>
        <v>0</v>
      </c>
      <c r="E56" s="67">
        <f>SUM(E57:E58)</f>
        <v>0</v>
      </c>
    </row>
    <row r="57" spans="1:5" ht="31.5" hidden="1">
      <c r="A57" s="74" t="s">
        <v>74</v>
      </c>
      <c r="B57" s="75" t="s">
        <v>146</v>
      </c>
      <c r="C57" s="75" t="s">
        <v>75</v>
      </c>
      <c r="D57" s="31"/>
      <c r="E57" s="67"/>
    </row>
    <row r="58" spans="1:5" ht="15.75" hidden="1">
      <c r="A58" s="74" t="s">
        <v>76</v>
      </c>
      <c r="B58" s="75" t="s">
        <v>146</v>
      </c>
      <c r="C58" s="75" t="s">
        <v>77</v>
      </c>
      <c r="D58" s="31"/>
      <c r="E58" s="67"/>
    </row>
    <row r="59" spans="1:5" ht="31.5">
      <c r="A59" s="74" t="s">
        <v>105</v>
      </c>
      <c r="B59" s="75" t="s">
        <v>148</v>
      </c>
      <c r="C59" s="75"/>
      <c r="D59" s="31">
        <f>D60</f>
        <v>30409.6</v>
      </c>
      <c r="E59" s="67">
        <f>E60</f>
        <v>30409600</v>
      </c>
    </row>
    <row r="60" spans="1:5" ht="31.5">
      <c r="A60" s="74" t="s">
        <v>74</v>
      </c>
      <c r="B60" s="75" t="s">
        <v>148</v>
      </c>
      <c r="C60" s="75" t="s">
        <v>75</v>
      </c>
      <c r="D60" s="31">
        <v>30409.6</v>
      </c>
      <c r="E60" s="67">
        <f>D60*1000</f>
        <v>30409600</v>
      </c>
    </row>
    <row r="61" spans="1:5" ht="47.25" hidden="1">
      <c r="A61" s="74" t="s">
        <v>150</v>
      </c>
      <c r="B61" s="75" t="s">
        <v>149</v>
      </c>
      <c r="C61" s="75"/>
      <c r="D61" s="31">
        <f>D62</f>
        <v>0</v>
      </c>
      <c r="E61" s="67">
        <f>E62</f>
        <v>0</v>
      </c>
    </row>
    <row r="62" spans="1:5" ht="31.5" hidden="1">
      <c r="A62" s="74" t="s">
        <v>120</v>
      </c>
      <c r="B62" s="75" t="s">
        <v>149</v>
      </c>
      <c r="C62" s="75" t="s">
        <v>119</v>
      </c>
      <c r="D62" s="31"/>
      <c r="E62" s="67"/>
    </row>
    <row r="63" spans="1:5" ht="15.75">
      <c r="A63" s="74" t="s">
        <v>157</v>
      </c>
      <c r="B63" s="75" t="s">
        <v>154</v>
      </c>
      <c r="C63" s="75"/>
      <c r="D63" s="31">
        <f>SUM(D64:D65)</f>
        <v>1671.7</v>
      </c>
      <c r="E63" s="67">
        <f>SUM(E64:E65)</f>
        <v>1671700</v>
      </c>
    </row>
    <row r="64" spans="1:5" ht="78.75">
      <c r="A64" s="74" t="s">
        <v>69</v>
      </c>
      <c r="B64" s="75" t="s">
        <v>154</v>
      </c>
      <c r="C64" s="75" t="s">
        <v>70</v>
      </c>
      <c r="D64" s="31">
        <v>483.7</v>
      </c>
      <c r="E64" s="67">
        <f>D64*1000</f>
        <v>483700</v>
      </c>
    </row>
    <row r="65" spans="1:5" ht="31.5">
      <c r="A65" s="74" t="s">
        <v>74</v>
      </c>
      <c r="B65" s="75" t="s">
        <v>154</v>
      </c>
      <c r="C65" s="75" t="s">
        <v>75</v>
      </c>
      <c r="D65" s="31">
        <v>1188</v>
      </c>
      <c r="E65" s="67">
        <f>D65*1000</f>
        <v>1188000</v>
      </c>
    </row>
    <row r="66" spans="1:6" s="23" customFormat="1" ht="63">
      <c r="A66" s="37" t="s">
        <v>245</v>
      </c>
      <c r="B66" s="17" t="s">
        <v>140</v>
      </c>
      <c r="C66" s="17"/>
      <c r="D66" s="32">
        <f>D67</f>
        <v>34699.1</v>
      </c>
      <c r="E66" s="65">
        <f>E67</f>
        <v>34699100</v>
      </c>
      <c r="F66" s="23" t="s">
        <v>102</v>
      </c>
    </row>
    <row r="67" spans="1:5" ht="15.75">
      <c r="A67" s="74" t="s">
        <v>92</v>
      </c>
      <c r="B67" s="75" t="s">
        <v>139</v>
      </c>
      <c r="C67" s="75"/>
      <c r="D67" s="31">
        <f>D68</f>
        <v>34699.1</v>
      </c>
      <c r="E67" s="67">
        <f>E68</f>
        <v>34699100</v>
      </c>
    </row>
    <row r="68" spans="1:6" ht="31.5">
      <c r="A68" s="74" t="s">
        <v>74</v>
      </c>
      <c r="B68" s="75" t="s">
        <v>139</v>
      </c>
      <c r="C68" s="75" t="s">
        <v>75</v>
      </c>
      <c r="D68" s="31">
        <v>34699.1</v>
      </c>
      <c r="E68" s="67">
        <f>D68*1000</f>
        <v>34699100</v>
      </c>
      <c r="F68" s="25" t="s">
        <v>125</v>
      </c>
    </row>
    <row r="69" spans="1:5" s="23" customFormat="1" ht="78.75">
      <c r="A69" s="37" t="s">
        <v>272</v>
      </c>
      <c r="B69" s="17" t="s">
        <v>180</v>
      </c>
      <c r="C69" s="17"/>
      <c r="D69" s="66">
        <f>D70</f>
        <v>0</v>
      </c>
      <c r="E69" s="65">
        <f>E70</f>
        <v>26809509.02</v>
      </c>
    </row>
    <row r="70" spans="1:5" ht="31.5">
      <c r="A70" s="74" t="s">
        <v>271</v>
      </c>
      <c r="B70" s="75" t="s">
        <v>270</v>
      </c>
      <c r="C70" s="75"/>
      <c r="D70" s="76">
        <f>D71</f>
        <v>0</v>
      </c>
      <c r="E70" s="67">
        <f>E71</f>
        <v>26809509.02</v>
      </c>
    </row>
    <row r="71" spans="1:5" ht="31.5">
      <c r="A71" s="74" t="s">
        <v>74</v>
      </c>
      <c r="B71" s="75" t="s">
        <v>270</v>
      </c>
      <c r="C71" s="75" t="s">
        <v>75</v>
      </c>
      <c r="D71" s="76"/>
      <c r="E71" s="67">
        <v>26809509.02</v>
      </c>
    </row>
    <row r="72" spans="1:5" s="23" customFormat="1" ht="47.25">
      <c r="A72" s="37" t="s">
        <v>244</v>
      </c>
      <c r="B72" s="17" t="s">
        <v>240</v>
      </c>
      <c r="C72" s="17"/>
      <c r="D72" s="32">
        <f>D73</f>
        <v>533</v>
      </c>
      <c r="E72" s="65">
        <f>E73</f>
        <v>533000</v>
      </c>
    </row>
    <row r="73" spans="1:5" ht="31.5">
      <c r="A73" s="74" t="s">
        <v>166</v>
      </c>
      <c r="B73" s="75" t="s">
        <v>239</v>
      </c>
      <c r="C73" s="75"/>
      <c r="D73" s="31">
        <f>D74</f>
        <v>533</v>
      </c>
      <c r="E73" s="67">
        <f>E74</f>
        <v>533000</v>
      </c>
    </row>
    <row r="74" spans="1:5" ht="31.5">
      <c r="A74" s="74" t="s">
        <v>74</v>
      </c>
      <c r="B74" s="75" t="s">
        <v>239</v>
      </c>
      <c r="C74" s="75" t="s">
        <v>75</v>
      </c>
      <c r="D74" s="31">
        <v>533</v>
      </c>
      <c r="E74" s="67">
        <f>D74*1000</f>
        <v>533000</v>
      </c>
    </row>
  </sheetData>
  <sheetProtection/>
  <mergeCells count="15">
    <mergeCell ref="A7:E7"/>
    <mergeCell ref="A8:E8"/>
    <mergeCell ref="A9:E9"/>
    <mergeCell ref="A10:E10"/>
    <mergeCell ref="A11:A12"/>
    <mergeCell ref="B11:B12"/>
    <mergeCell ref="C11:C12"/>
    <mergeCell ref="E11:E12"/>
    <mergeCell ref="D11:D12"/>
    <mergeCell ref="A1:E1"/>
    <mergeCell ref="A2:E2"/>
    <mergeCell ref="A3:E3"/>
    <mergeCell ref="A4:E4"/>
    <mergeCell ref="A5:E5"/>
    <mergeCell ref="A6:E6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73"/>
  <sheetViews>
    <sheetView zoomScale="90" zoomScaleNormal="90" zoomScalePageLayoutView="0" workbookViewId="0" topLeftCell="A1">
      <selection activeCell="A55" sqref="A1:IV16384"/>
    </sheetView>
  </sheetViews>
  <sheetFormatPr defaultColWidth="9.140625" defaultRowHeight="15"/>
  <cols>
    <col min="1" max="1" width="55.7109375" style="33" customWidth="1"/>
    <col min="2" max="2" width="16.57421875" style="25" customWidth="1"/>
    <col min="3" max="3" width="8.28125" style="25" customWidth="1"/>
    <col min="4" max="5" width="14.28125" style="25" hidden="1" customWidth="1"/>
    <col min="6" max="7" width="14.28125" style="25" customWidth="1"/>
    <col min="8" max="9" width="9.57421875" style="25" hidden="1" customWidth="1"/>
    <col min="10" max="11" width="0" style="25" hidden="1" customWidth="1"/>
    <col min="12" max="16384" width="9.140625" style="25" customWidth="1"/>
  </cols>
  <sheetData>
    <row r="1" spans="1:7" s="21" customFormat="1" ht="18.75">
      <c r="A1" s="99" t="s">
        <v>58</v>
      </c>
      <c r="B1" s="99"/>
      <c r="C1" s="99"/>
      <c r="D1" s="99"/>
      <c r="E1" s="99"/>
      <c r="F1" s="99"/>
      <c r="G1" s="99"/>
    </row>
    <row r="2" spans="1:7" s="21" customFormat="1" ht="18.75" customHeight="1">
      <c r="A2" s="99" t="s">
        <v>2</v>
      </c>
      <c r="B2" s="99"/>
      <c r="C2" s="99"/>
      <c r="D2" s="99"/>
      <c r="E2" s="99"/>
      <c r="F2" s="99"/>
      <c r="G2" s="99"/>
    </row>
    <row r="3" spans="1:7" s="21" customFormat="1" ht="18.75" customHeight="1">
      <c r="A3" s="99" t="s">
        <v>3</v>
      </c>
      <c r="B3" s="99"/>
      <c r="C3" s="99"/>
      <c r="D3" s="99"/>
      <c r="E3" s="99"/>
      <c r="F3" s="99"/>
      <c r="G3" s="99"/>
    </row>
    <row r="4" spans="1:7" s="21" customFormat="1" ht="18.75">
      <c r="A4" s="99" t="str">
        <f>'Прил.7 по цел.ст.'!A4:E4</f>
        <v>             от 25 декабря 2020 года № 48  </v>
      </c>
      <c r="B4" s="99"/>
      <c r="C4" s="99"/>
      <c r="D4" s="99"/>
      <c r="E4" s="99"/>
      <c r="F4" s="99"/>
      <c r="G4" s="99"/>
    </row>
    <row r="5" spans="1:7" s="21" customFormat="1" ht="18.75" customHeight="1">
      <c r="A5" s="99" t="s">
        <v>4</v>
      </c>
      <c r="B5" s="99"/>
      <c r="C5" s="99"/>
      <c r="D5" s="99"/>
      <c r="E5" s="99"/>
      <c r="F5" s="99"/>
      <c r="G5" s="99"/>
    </row>
    <row r="6" spans="1:7" s="21" customFormat="1" ht="18.75" customHeight="1">
      <c r="A6" s="99" t="s">
        <v>3</v>
      </c>
      <c r="B6" s="99"/>
      <c r="C6" s="99"/>
      <c r="D6" s="99"/>
      <c r="E6" s="99"/>
      <c r="F6" s="99"/>
      <c r="G6" s="99"/>
    </row>
    <row r="7" spans="1:7" s="21" customFormat="1" ht="18.75" customHeight="1">
      <c r="A7" s="99" t="str">
        <f>'Прил.7 по цел.ст.'!A7:E7</f>
        <v>на 2021 год и плановый период 2022 и 2023 годов»</v>
      </c>
      <c r="B7" s="99"/>
      <c r="C7" s="99"/>
      <c r="D7" s="99"/>
      <c r="E7" s="99"/>
      <c r="F7" s="99"/>
      <c r="G7" s="99"/>
    </row>
    <row r="8" spans="1:7" ht="18.75">
      <c r="A8" s="90"/>
      <c r="B8" s="90"/>
      <c r="C8" s="90"/>
      <c r="D8" s="90"/>
      <c r="E8" s="90"/>
      <c r="F8" s="90"/>
      <c r="G8" s="90"/>
    </row>
    <row r="9" spans="1:8" ht="102.75" customHeight="1">
      <c r="A9" s="91" t="s">
        <v>257</v>
      </c>
      <c r="B9" s="91"/>
      <c r="C9" s="91"/>
      <c r="D9" s="91"/>
      <c r="E9" s="91"/>
      <c r="F9" s="91"/>
      <c r="G9" s="91"/>
      <c r="H9" s="14"/>
    </row>
    <row r="10" spans="1:7" s="33" customFormat="1" ht="15.75">
      <c r="A10" s="92"/>
      <c r="B10" s="92"/>
      <c r="C10" s="92"/>
      <c r="D10" s="92"/>
      <c r="E10" s="92"/>
      <c r="F10" s="92"/>
      <c r="G10" s="92"/>
    </row>
    <row r="11" spans="1:7" s="33" customFormat="1" ht="15" customHeight="1">
      <c r="A11" s="93" t="s">
        <v>59</v>
      </c>
      <c r="B11" s="93" t="s">
        <v>61</v>
      </c>
      <c r="C11" s="93" t="s">
        <v>62</v>
      </c>
      <c r="D11" s="97" t="s">
        <v>121</v>
      </c>
      <c r="E11" s="97"/>
      <c r="F11" s="97" t="s">
        <v>273</v>
      </c>
      <c r="G11" s="97"/>
    </row>
    <row r="12" spans="1:7" s="33" customFormat="1" ht="15.75">
      <c r="A12" s="94"/>
      <c r="B12" s="94"/>
      <c r="C12" s="94"/>
      <c r="D12" s="20" t="s">
        <v>176</v>
      </c>
      <c r="E12" s="20" t="s">
        <v>237</v>
      </c>
      <c r="F12" s="20" t="s">
        <v>176</v>
      </c>
      <c r="G12" s="20" t="s">
        <v>237</v>
      </c>
    </row>
    <row r="13" spans="1:7" s="33" customFormat="1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4</v>
      </c>
      <c r="G13" s="18">
        <v>5</v>
      </c>
    </row>
    <row r="14" spans="1:7" s="33" customFormat="1" ht="15.75">
      <c r="A14" s="16" t="s">
        <v>64</v>
      </c>
      <c r="B14" s="16"/>
      <c r="C14" s="16"/>
      <c r="D14" s="19">
        <f>D15+D18+D21+D27+D37+D40+D43+D48+D53+D66+D69+D72</f>
        <v>173661.4</v>
      </c>
      <c r="E14" s="19">
        <f>E15+E18+E21+E27+E37+E40+E43+E48+E53+E66+E69+E72</f>
        <v>175124.7</v>
      </c>
      <c r="F14" s="19">
        <f>F15+F18+F21+F27+F37+F40+F43+F48+F53+F66+F69+F72</f>
        <v>173661400</v>
      </c>
      <c r="G14" s="19">
        <f>G15+G18+G21+G27+G37+G40+G43+G48+G53+G66+G69+G72</f>
        <v>175124700</v>
      </c>
    </row>
    <row r="15" spans="1:7" s="23" customFormat="1" ht="63">
      <c r="A15" s="37" t="s">
        <v>190</v>
      </c>
      <c r="B15" s="17" t="s">
        <v>189</v>
      </c>
      <c r="C15" s="17"/>
      <c r="D15" s="32">
        <f aca="true" t="shared" si="0" ref="D15:G16">D16</f>
        <v>500</v>
      </c>
      <c r="E15" s="32">
        <f t="shared" si="0"/>
        <v>500</v>
      </c>
      <c r="F15" s="65">
        <f t="shared" si="0"/>
        <v>500000</v>
      </c>
      <c r="G15" s="65">
        <f t="shared" si="0"/>
        <v>500000</v>
      </c>
    </row>
    <row r="16" spans="1:7" ht="31.5">
      <c r="A16" s="74" t="s">
        <v>186</v>
      </c>
      <c r="B16" s="75" t="s">
        <v>185</v>
      </c>
      <c r="C16" s="75"/>
      <c r="D16" s="31">
        <f t="shared" si="0"/>
        <v>500</v>
      </c>
      <c r="E16" s="31">
        <f t="shared" si="0"/>
        <v>500</v>
      </c>
      <c r="F16" s="67">
        <f t="shared" si="0"/>
        <v>500000</v>
      </c>
      <c r="G16" s="67">
        <f t="shared" si="0"/>
        <v>500000</v>
      </c>
    </row>
    <row r="17" spans="1:7" ht="31.5">
      <c r="A17" s="74" t="s">
        <v>74</v>
      </c>
      <c r="B17" s="75" t="s">
        <v>185</v>
      </c>
      <c r="C17" s="75" t="s">
        <v>75</v>
      </c>
      <c r="D17" s="31">
        <v>500</v>
      </c>
      <c r="E17" s="31">
        <v>500</v>
      </c>
      <c r="F17" s="67">
        <f>D17*1000</f>
        <v>500000</v>
      </c>
      <c r="G17" s="67">
        <f>E17*1000</f>
        <v>500000</v>
      </c>
    </row>
    <row r="18" spans="1:7" s="23" customFormat="1" ht="78.75">
      <c r="A18" s="37" t="s">
        <v>167</v>
      </c>
      <c r="B18" s="17" t="s">
        <v>155</v>
      </c>
      <c r="C18" s="17"/>
      <c r="D18" s="32">
        <f aca="true" t="shared" si="1" ref="D18:G19">D19</f>
        <v>186.9</v>
      </c>
      <c r="E18" s="32">
        <f t="shared" si="1"/>
        <v>186.9</v>
      </c>
      <c r="F18" s="65">
        <f t="shared" si="1"/>
        <v>186900</v>
      </c>
      <c r="G18" s="65">
        <f t="shared" si="1"/>
        <v>186900</v>
      </c>
    </row>
    <row r="19" spans="1:7" ht="15.75">
      <c r="A19" s="74" t="s">
        <v>109</v>
      </c>
      <c r="B19" s="75" t="s">
        <v>156</v>
      </c>
      <c r="C19" s="75"/>
      <c r="D19" s="31">
        <f t="shared" si="1"/>
        <v>186.9</v>
      </c>
      <c r="E19" s="31">
        <f t="shared" si="1"/>
        <v>186.9</v>
      </c>
      <c r="F19" s="67">
        <f t="shared" si="1"/>
        <v>186900</v>
      </c>
      <c r="G19" s="67">
        <f t="shared" si="1"/>
        <v>186900</v>
      </c>
    </row>
    <row r="20" spans="1:7" ht="15.75">
      <c r="A20" s="74" t="s">
        <v>110</v>
      </c>
      <c r="B20" s="75" t="s">
        <v>156</v>
      </c>
      <c r="C20" s="75" t="s">
        <v>111</v>
      </c>
      <c r="D20" s="31">
        <v>186.9</v>
      </c>
      <c r="E20" s="31">
        <v>186.9</v>
      </c>
      <c r="F20" s="67">
        <f>D20*1000</f>
        <v>186900</v>
      </c>
      <c r="G20" s="67">
        <f>E20*1000</f>
        <v>186900</v>
      </c>
    </row>
    <row r="21" spans="1:7" s="23" customFormat="1" ht="78.75">
      <c r="A21" s="37" t="s">
        <v>73</v>
      </c>
      <c r="B21" s="17" t="s">
        <v>169</v>
      </c>
      <c r="C21" s="17"/>
      <c r="D21" s="32">
        <f>D22</f>
        <v>654.1</v>
      </c>
      <c r="E21" s="32">
        <f>E22</f>
        <v>654.1</v>
      </c>
      <c r="F21" s="65">
        <f>F22</f>
        <v>654100</v>
      </c>
      <c r="G21" s="65">
        <f>G22</f>
        <v>654100</v>
      </c>
    </row>
    <row r="22" spans="1:7" s="23" customFormat="1" ht="31.5">
      <c r="A22" s="74" t="s">
        <v>68</v>
      </c>
      <c r="B22" s="75" t="s">
        <v>170</v>
      </c>
      <c r="C22" s="75"/>
      <c r="D22" s="31">
        <f>D23+D24+D25</f>
        <v>654.1</v>
      </c>
      <c r="E22" s="31">
        <f>E23+E24+E25</f>
        <v>654.1</v>
      </c>
      <c r="F22" s="67">
        <f>F23+F24+F25</f>
        <v>654100</v>
      </c>
      <c r="G22" s="67">
        <f>G23+G24+G25</f>
        <v>654100</v>
      </c>
    </row>
    <row r="23" spans="1:7" ht="78.75">
      <c r="A23" s="74" t="s">
        <v>69</v>
      </c>
      <c r="B23" s="75" t="s">
        <v>170</v>
      </c>
      <c r="C23" s="75" t="s">
        <v>70</v>
      </c>
      <c r="D23" s="31">
        <v>484.5</v>
      </c>
      <c r="E23" s="31">
        <v>484.5</v>
      </c>
      <c r="F23" s="67">
        <f>D23*1000</f>
        <v>484500</v>
      </c>
      <c r="G23" s="67">
        <f>E23*1000</f>
        <v>484500</v>
      </c>
    </row>
    <row r="24" spans="1:7" ht="31.5">
      <c r="A24" s="74" t="s">
        <v>74</v>
      </c>
      <c r="B24" s="75" t="s">
        <v>170</v>
      </c>
      <c r="C24" s="75" t="s">
        <v>75</v>
      </c>
      <c r="D24" s="31">
        <v>169.6</v>
      </c>
      <c r="E24" s="31">
        <v>169.6</v>
      </c>
      <c r="F24" s="67">
        <f>D24*1000</f>
        <v>169600</v>
      </c>
      <c r="G24" s="67">
        <f>E24*1000</f>
        <v>169600</v>
      </c>
    </row>
    <row r="25" spans="1:7" s="22" customFormat="1" ht="31.5" hidden="1">
      <c r="A25" s="74" t="s">
        <v>74</v>
      </c>
      <c r="B25" s="75" t="s">
        <v>170</v>
      </c>
      <c r="C25" s="75" t="s">
        <v>75</v>
      </c>
      <c r="D25" s="31">
        <v>0</v>
      </c>
      <c r="E25" s="31">
        <v>0</v>
      </c>
      <c r="F25" s="67">
        <v>0</v>
      </c>
      <c r="G25" s="67">
        <v>0</v>
      </c>
    </row>
    <row r="26" spans="1:7" s="33" customFormat="1" ht="15.75" hidden="1">
      <c r="A26" s="74" t="s">
        <v>76</v>
      </c>
      <c r="B26" s="75" t="s">
        <v>170</v>
      </c>
      <c r="C26" s="75" t="s">
        <v>77</v>
      </c>
      <c r="D26" s="31"/>
      <c r="E26" s="31"/>
      <c r="F26" s="67"/>
      <c r="G26" s="67"/>
    </row>
    <row r="27" spans="1:7" s="22" customFormat="1" ht="63">
      <c r="A27" s="37" t="s">
        <v>242</v>
      </c>
      <c r="B27" s="17" t="s">
        <v>131</v>
      </c>
      <c r="C27" s="17"/>
      <c r="D27" s="32">
        <f>D28+D33+D35</f>
        <v>12699.099999999999</v>
      </c>
      <c r="E27" s="32">
        <f>E28+E33+E35</f>
        <v>12717.099999999999</v>
      </c>
      <c r="F27" s="65">
        <f>F28+F33+F35</f>
        <v>12699100</v>
      </c>
      <c r="G27" s="65">
        <f>G28+G33+G35</f>
        <v>12717100</v>
      </c>
    </row>
    <row r="28" spans="1:7" s="23" customFormat="1" ht="31.5">
      <c r="A28" s="74" t="s">
        <v>68</v>
      </c>
      <c r="B28" s="75" t="s">
        <v>128</v>
      </c>
      <c r="C28" s="75"/>
      <c r="D28" s="31">
        <f>D29+D30+D31+D32</f>
        <v>11984.499999999998</v>
      </c>
      <c r="E28" s="31">
        <f>E29+E30+E31+E32</f>
        <v>12002.499999999998</v>
      </c>
      <c r="F28" s="67">
        <f>F29+F30+F31+F32</f>
        <v>11984500</v>
      </c>
      <c r="G28" s="67">
        <f>G29+G30+G31+G32</f>
        <v>12002500</v>
      </c>
    </row>
    <row r="29" spans="1:7" ht="78.75">
      <c r="A29" s="74" t="s">
        <v>69</v>
      </c>
      <c r="B29" s="75" t="s">
        <v>128</v>
      </c>
      <c r="C29" s="75" t="s">
        <v>70</v>
      </c>
      <c r="D29" s="31">
        <v>8223.4</v>
      </c>
      <c r="E29" s="31">
        <v>8223.4</v>
      </c>
      <c r="F29" s="67">
        <f aca="true" t="shared" si="2" ref="F29:G32">D29*1000</f>
        <v>8223400</v>
      </c>
      <c r="G29" s="67">
        <f t="shared" si="2"/>
        <v>8223400</v>
      </c>
    </row>
    <row r="30" spans="1:7" ht="31.5">
      <c r="A30" s="74" t="s">
        <v>74</v>
      </c>
      <c r="B30" s="75" t="s">
        <v>128</v>
      </c>
      <c r="C30" s="75" t="s">
        <v>75</v>
      </c>
      <c r="D30" s="31">
        <f>3707.2+45.6</f>
        <v>3752.7999999999997</v>
      </c>
      <c r="E30" s="31">
        <f>3725.2+45.6</f>
        <v>3770.7999999999997</v>
      </c>
      <c r="F30" s="67">
        <f t="shared" si="2"/>
        <v>3752799.9999999995</v>
      </c>
      <c r="G30" s="67">
        <f t="shared" si="2"/>
        <v>3770799.9999999995</v>
      </c>
    </row>
    <row r="31" spans="1:7" ht="15.75" hidden="1">
      <c r="A31" s="74" t="s">
        <v>80</v>
      </c>
      <c r="B31" s="75" t="s">
        <v>128</v>
      </c>
      <c r="C31" s="75" t="s">
        <v>81</v>
      </c>
      <c r="D31" s="31"/>
      <c r="E31" s="31"/>
      <c r="F31" s="67">
        <f t="shared" si="2"/>
        <v>0</v>
      </c>
      <c r="G31" s="67">
        <f t="shared" si="2"/>
        <v>0</v>
      </c>
    </row>
    <row r="32" spans="1:7" ht="15.75">
      <c r="A32" s="74" t="s">
        <v>76</v>
      </c>
      <c r="B32" s="75" t="s">
        <v>128</v>
      </c>
      <c r="C32" s="75" t="s">
        <v>77</v>
      </c>
      <c r="D32" s="31">
        <v>8.3</v>
      </c>
      <c r="E32" s="31">
        <v>8.3</v>
      </c>
      <c r="F32" s="67">
        <f t="shared" si="2"/>
        <v>8300</v>
      </c>
      <c r="G32" s="67">
        <f t="shared" si="2"/>
        <v>8300</v>
      </c>
    </row>
    <row r="33" spans="1:7" ht="47.25">
      <c r="A33" s="74" t="s">
        <v>82</v>
      </c>
      <c r="B33" s="75" t="s">
        <v>129</v>
      </c>
      <c r="C33" s="75"/>
      <c r="D33" s="31">
        <f>D34</f>
        <v>664.6</v>
      </c>
      <c r="E33" s="31">
        <f>E34</f>
        <v>664.6</v>
      </c>
      <c r="F33" s="67">
        <f>F34</f>
        <v>664600</v>
      </c>
      <c r="G33" s="67">
        <f>G34</f>
        <v>664600</v>
      </c>
    </row>
    <row r="34" spans="1:7" ht="78.75">
      <c r="A34" s="74" t="s">
        <v>69</v>
      </c>
      <c r="B34" s="75" t="s">
        <v>129</v>
      </c>
      <c r="C34" s="75" t="s">
        <v>70</v>
      </c>
      <c r="D34" s="31">
        <v>664.6</v>
      </c>
      <c r="E34" s="31">
        <v>664.6</v>
      </c>
      <c r="F34" s="67">
        <f>D34*1000</f>
        <v>664600</v>
      </c>
      <c r="G34" s="67">
        <f>E34*1000</f>
        <v>664600</v>
      </c>
    </row>
    <row r="35" spans="1:7" ht="15.75">
      <c r="A35" s="74" t="s">
        <v>86</v>
      </c>
      <c r="B35" s="75" t="s">
        <v>241</v>
      </c>
      <c r="C35" s="75"/>
      <c r="D35" s="31">
        <f>D36</f>
        <v>50</v>
      </c>
      <c r="E35" s="31">
        <f>E36</f>
        <v>50</v>
      </c>
      <c r="F35" s="67">
        <f>F36</f>
        <v>50000</v>
      </c>
      <c r="G35" s="67">
        <f>G36</f>
        <v>50000</v>
      </c>
    </row>
    <row r="36" spans="1:7" s="23" customFormat="1" ht="15.75">
      <c r="A36" s="74" t="s">
        <v>76</v>
      </c>
      <c r="B36" s="75" t="s">
        <v>241</v>
      </c>
      <c r="C36" s="75" t="s">
        <v>77</v>
      </c>
      <c r="D36" s="31">
        <v>50</v>
      </c>
      <c r="E36" s="31">
        <v>50</v>
      </c>
      <c r="F36" s="67">
        <f>D36*1000</f>
        <v>50000</v>
      </c>
      <c r="G36" s="67">
        <f>E36*1000</f>
        <v>50000</v>
      </c>
    </row>
    <row r="37" spans="1:7" s="23" customFormat="1" ht="78.75">
      <c r="A37" s="37" t="s">
        <v>248</v>
      </c>
      <c r="B37" s="17" t="s">
        <v>141</v>
      </c>
      <c r="C37" s="17"/>
      <c r="D37" s="32">
        <f aca="true" t="shared" si="3" ref="D37:G38">D38</f>
        <v>1000</v>
      </c>
      <c r="E37" s="32">
        <f t="shared" si="3"/>
        <v>1000</v>
      </c>
      <c r="F37" s="65">
        <f t="shared" si="3"/>
        <v>1000000</v>
      </c>
      <c r="G37" s="65">
        <f t="shared" si="3"/>
        <v>1000000</v>
      </c>
    </row>
    <row r="38" spans="1:7" ht="47.25">
      <c r="A38" s="74" t="s">
        <v>247</v>
      </c>
      <c r="B38" s="75" t="s">
        <v>246</v>
      </c>
      <c r="C38" s="75"/>
      <c r="D38" s="31">
        <f t="shared" si="3"/>
        <v>1000</v>
      </c>
      <c r="E38" s="31">
        <f t="shared" si="3"/>
        <v>1000</v>
      </c>
      <c r="F38" s="67">
        <f t="shared" si="3"/>
        <v>1000000</v>
      </c>
      <c r="G38" s="67">
        <f t="shared" si="3"/>
        <v>1000000</v>
      </c>
    </row>
    <row r="39" spans="1:7" ht="15.75">
      <c r="A39" s="74" t="s">
        <v>76</v>
      </c>
      <c r="B39" s="75" t="s">
        <v>246</v>
      </c>
      <c r="C39" s="75" t="s">
        <v>77</v>
      </c>
      <c r="D39" s="31">
        <v>1000</v>
      </c>
      <c r="E39" s="31">
        <v>1000</v>
      </c>
      <c r="F39" s="67">
        <f>D39*1000</f>
        <v>1000000</v>
      </c>
      <c r="G39" s="67">
        <f>E39*1000</f>
        <v>1000000</v>
      </c>
    </row>
    <row r="40" spans="1:7" s="23" customFormat="1" ht="63">
      <c r="A40" s="37" t="s">
        <v>255</v>
      </c>
      <c r="B40" s="17" t="s">
        <v>254</v>
      </c>
      <c r="C40" s="17"/>
      <c r="D40" s="32">
        <f aca="true" t="shared" si="4" ref="D40:G41">D41</f>
        <v>84250.3</v>
      </c>
      <c r="E40" s="32">
        <f t="shared" si="4"/>
        <v>84250.3</v>
      </c>
      <c r="F40" s="65">
        <f t="shared" si="4"/>
        <v>84250300</v>
      </c>
      <c r="G40" s="65">
        <f t="shared" si="4"/>
        <v>84250300</v>
      </c>
    </row>
    <row r="41" spans="1:7" ht="15.75">
      <c r="A41" s="74" t="s">
        <v>109</v>
      </c>
      <c r="B41" s="75" t="s">
        <v>253</v>
      </c>
      <c r="C41" s="75"/>
      <c r="D41" s="31">
        <f t="shared" si="4"/>
        <v>84250.3</v>
      </c>
      <c r="E41" s="31">
        <f t="shared" si="4"/>
        <v>84250.3</v>
      </c>
      <c r="F41" s="67">
        <f t="shared" si="4"/>
        <v>84250300</v>
      </c>
      <c r="G41" s="67">
        <f t="shared" si="4"/>
        <v>84250300</v>
      </c>
    </row>
    <row r="42" spans="1:7" ht="15.75">
      <c r="A42" s="74" t="s">
        <v>110</v>
      </c>
      <c r="B42" s="75" t="s">
        <v>253</v>
      </c>
      <c r="C42" s="75" t="s">
        <v>111</v>
      </c>
      <c r="D42" s="31">
        <v>84250.3</v>
      </c>
      <c r="E42" s="31">
        <v>84250.3</v>
      </c>
      <c r="F42" s="67">
        <f>D42*1000</f>
        <v>84250300</v>
      </c>
      <c r="G42" s="67">
        <f>E42*1000</f>
        <v>84250300</v>
      </c>
    </row>
    <row r="43" spans="1:7" s="23" customFormat="1" ht="63">
      <c r="A43" s="37" t="s">
        <v>249</v>
      </c>
      <c r="B43" s="17" t="s">
        <v>178</v>
      </c>
      <c r="C43" s="17"/>
      <c r="D43" s="32">
        <f>D44+D46</f>
        <v>2300</v>
      </c>
      <c r="E43" s="32">
        <f>E44+E46</f>
        <v>2300</v>
      </c>
      <c r="F43" s="65">
        <f>F44+F46</f>
        <v>2300000</v>
      </c>
      <c r="G43" s="65">
        <f>G44+G46</f>
        <v>2300000</v>
      </c>
    </row>
    <row r="44" spans="1:7" s="23" customFormat="1" ht="15.75">
      <c r="A44" s="74" t="s">
        <v>109</v>
      </c>
      <c r="B44" s="75" t="s">
        <v>177</v>
      </c>
      <c r="C44" s="75"/>
      <c r="D44" s="31">
        <f>D45</f>
        <v>2000</v>
      </c>
      <c r="E44" s="31">
        <f>E45</f>
        <v>2000</v>
      </c>
      <c r="F44" s="67">
        <f>F45</f>
        <v>2000000</v>
      </c>
      <c r="G44" s="67">
        <f>G45</f>
        <v>2000000</v>
      </c>
    </row>
    <row r="45" spans="1:7" ht="15.75">
      <c r="A45" s="74" t="s">
        <v>110</v>
      </c>
      <c r="B45" s="75" t="s">
        <v>177</v>
      </c>
      <c r="C45" s="75" t="s">
        <v>111</v>
      </c>
      <c r="D45" s="31">
        <v>2000</v>
      </c>
      <c r="E45" s="31">
        <v>2000</v>
      </c>
      <c r="F45" s="67">
        <f>D45*1000</f>
        <v>2000000</v>
      </c>
      <c r="G45" s="67">
        <f>E45*1000</f>
        <v>2000000</v>
      </c>
    </row>
    <row r="46" spans="1:7" ht="15.75">
      <c r="A46" s="74" t="s">
        <v>251</v>
      </c>
      <c r="B46" s="75" t="s">
        <v>250</v>
      </c>
      <c r="C46" s="75"/>
      <c r="D46" s="31">
        <f>D47</f>
        <v>300</v>
      </c>
      <c r="E46" s="31">
        <f>E47</f>
        <v>300</v>
      </c>
      <c r="F46" s="67">
        <f>F47</f>
        <v>300000</v>
      </c>
      <c r="G46" s="67">
        <f>G47</f>
        <v>300000</v>
      </c>
    </row>
    <row r="47" spans="1:7" ht="31.5">
      <c r="A47" s="74" t="s">
        <v>74</v>
      </c>
      <c r="B47" s="75" t="s">
        <v>250</v>
      </c>
      <c r="C47" s="75" t="s">
        <v>75</v>
      </c>
      <c r="D47" s="31">
        <v>300</v>
      </c>
      <c r="E47" s="31">
        <v>300</v>
      </c>
      <c r="F47" s="67">
        <f>D47*1000</f>
        <v>300000</v>
      </c>
      <c r="G47" s="67">
        <f>E47*1000</f>
        <v>300000</v>
      </c>
    </row>
    <row r="48" spans="1:7" s="23" customFormat="1" ht="78.75">
      <c r="A48" s="42" t="s">
        <v>243</v>
      </c>
      <c r="B48" s="17" t="s">
        <v>133</v>
      </c>
      <c r="C48" s="17"/>
      <c r="D48" s="32">
        <f>D49+D51</f>
        <v>1264.3</v>
      </c>
      <c r="E48" s="32">
        <f>E49+E51</f>
        <v>1264.3</v>
      </c>
      <c r="F48" s="65">
        <f>F49+F51</f>
        <v>1264300</v>
      </c>
      <c r="G48" s="65">
        <f>G49+G51</f>
        <v>1264300</v>
      </c>
    </row>
    <row r="49" spans="1:7" ht="47.25">
      <c r="A49" s="79" t="s">
        <v>89</v>
      </c>
      <c r="B49" s="75" t="s">
        <v>132</v>
      </c>
      <c r="C49" s="75"/>
      <c r="D49" s="31">
        <f>D50</f>
        <v>300</v>
      </c>
      <c r="E49" s="31">
        <f>E50</f>
        <v>300</v>
      </c>
      <c r="F49" s="67">
        <f>F50</f>
        <v>300000</v>
      </c>
      <c r="G49" s="67">
        <f>G50</f>
        <v>300000</v>
      </c>
    </row>
    <row r="50" spans="1:7" ht="31.5">
      <c r="A50" s="79" t="s">
        <v>74</v>
      </c>
      <c r="B50" s="75" t="s">
        <v>132</v>
      </c>
      <c r="C50" s="75" t="s">
        <v>75</v>
      </c>
      <c r="D50" s="31">
        <v>300</v>
      </c>
      <c r="E50" s="31">
        <v>300</v>
      </c>
      <c r="F50" s="67">
        <f>D50*1000</f>
        <v>300000</v>
      </c>
      <c r="G50" s="67">
        <f>E50*1000</f>
        <v>300000</v>
      </c>
    </row>
    <row r="51" spans="1:7" s="23" customFormat="1" ht="15.75">
      <c r="A51" s="74" t="s">
        <v>135</v>
      </c>
      <c r="B51" s="75" t="s">
        <v>134</v>
      </c>
      <c r="C51" s="75"/>
      <c r="D51" s="31">
        <f>D52</f>
        <v>964.3</v>
      </c>
      <c r="E51" s="31">
        <f>E52</f>
        <v>964.3</v>
      </c>
      <c r="F51" s="67">
        <f>F52</f>
        <v>964300</v>
      </c>
      <c r="G51" s="67">
        <f>G52</f>
        <v>964300</v>
      </c>
    </row>
    <row r="52" spans="1:7" ht="31.5">
      <c r="A52" s="74" t="s">
        <v>74</v>
      </c>
      <c r="B52" s="75" t="s">
        <v>134</v>
      </c>
      <c r="C52" s="75" t="s">
        <v>75</v>
      </c>
      <c r="D52" s="31">
        <v>964.3</v>
      </c>
      <c r="E52" s="31">
        <v>964.3</v>
      </c>
      <c r="F52" s="67">
        <f>D52*1000</f>
        <v>964300</v>
      </c>
      <c r="G52" s="67">
        <f>E52*1000</f>
        <v>964300</v>
      </c>
    </row>
    <row r="53" spans="1:7" s="23" customFormat="1" ht="78.75">
      <c r="A53" s="37" t="s">
        <v>99</v>
      </c>
      <c r="B53" s="17" t="s">
        <v>145</v>
      </c>
      <c r="C53" s="17"/>
      <c r="D53" s="32">
        <f>D54+D59+D63</f>
        <v>33979.299999999996</v>
      </c>
      <c r="E53" s="32">
        <f>E54+E59+E63</f>
        <v>34635.299999999996</v>
      </c>
      <c r="F53" s="65">
        <f>F54+F59+F63</f>
        <v>33979300</v>
      </c>
      <c r="G53" s="65">
        <f>G54+G59+G63</f>
        <v>34635300</v>
      </c>
    </row>
    <row r="54" spans="1:7" ht="47.25">
      <c r="A54" s="74" t="s">
        <v>117</v>
      </c>
      <c r="B54" s="75" t="s">
        <v>144</v>
      </c>
      <c r="C54" s="75"/>
      <c r="D54" s="31">
        <f>D55</f>
        <v>1243</v>
      </c>
      <c r="E54" s="31">
        <f>E55</f>
        <v>1243</v>
      </c>
      <c r="F54" s="67">
        <f>F55</f>
        <v>1243000</v>
      </c>
      <c r="G54" s="67">
        <f>G55</f>
        <v>1243000</v>
      </c>
    </row>
    <row r="55" spans="1:7" s="23" customFormat="1" ht="31.5">
      <c r="A55" s="74" t="s">
        <v>74</v>
      </c>
      <c r="B55" s="75" t="s">
        <v>144</v>
      </c>
      <c r="C55" s="75" t="s">
        <v>75</v>
      </c>
      <c r="D55" s="31">
        <v>1243</v>
      </c>
      <c r="E55" s="31">
        <v>1243</v>
      </c>
      <c r="F55" s="67">
        <f>D55*1000</f>
        <v>1243000</v>
      </c>
      <c r="G55" s="67">
        <f>E55*1000</f>
        <v>1243000</v>
      </c>
    </row>
    <row r="56" spans="1:7" ht="15.75" hidden="1">
      <c r="A56" s="74" t="s">
        <v>147</v>
      </c>
      <c r="B56" s="75" t="s">
        <v>146</v>
      </c>
      <c r="C56" s="75"/>
      <c r="D56" s="31">
        <f>SUM(D57:D58)</f>
        <v>0</v>
      </c>
      <c r="E56" s="31">
        <f>SUM(E57:E58)</f>
        <v>0</v>
      </c>
      <c r="F56" s="67">
        <f>SUM(F57:F58)</f>
        <v>0</v>
      </c>
      <c r="G56" s="67">
        <f>SUM(G57:G58)</f>
        <v>0</v>
      </c>
    </row>
    <row r="57" spans="1:7" ht="31.5" hidden="1">
      <c r="A57" s="74" t="s">
        <v>74</v>
      </c>
      <c r="B57" s="75" t="s">
        <v>146</v>
      </c>
      <c r="C57" s="75" t="s">
        <v>75</v>
      </c>
      <c r="D57" s="31"/>
      <c r="E57" s="31"/>
      <c r="F57" s="67"/>
      <c r="G57" s="67"/>
    </row>
    <row r="58" spans="1:7" ht="15.75" hidden="1">
      <c r="A58" s="74" t="s">
        <v>76</v>
      </c>
      <c r="B58" s="75" t="s">
        <v>146</v>
      </c>
      <c r="C58" s="75" t="s">
        <v>77</v>
      </c>
      <c r="D58" s="31"/>
      <c r="E58" s="31"/>
      <c r="F58" s="67"/>
      <c r="G58" s="67"/>
    </row>
    <row r="59" spans="1:7" ht="31.5">
      <c r="A59" s="74" t="s">
        <v>105</v>
      </c>
      <c r="B59" s="75" t="s">
        <v>148</v>
      </c>
      <c r="C59" s="75"/>
      <c r="D59" s="31">
        <f>D60</f>
        <v>31064.6</v>
      </c>
      <c r="E59" s="31">
        <f>E60</f>
        <v>31720.6</v>
      </c>
      <c r="F59" s="67">
        <f>F60</f>
        <v>31064600</v>
      </c>
      <c r="G59" s="67">
        <f>G60</f>
        <v>31720600</v>
      </c>
    </row>
    <row r="60" spans="1:7" ht="31.5">
      <c r="A60" s="74" t="s">
        <v>74</v>
      </c>
      <c r="B60" s="75" t="s">
        <v>148</v>
      </c>
      <c r="C60" s="75" t="s">
        <v>75</v>
      </c>
      <c r="D60" s="31">
        <v>31064.6</v>
      </c>
      <c r="E60" s="31">
        <v>31720.6</v>
      </c>
      <c r="F60" s="67">
        <f>D60*1000</f>
        <v>31064600</v>
      </c>
      <c r="G60" s="67">
        <f>E60*1000</f>
        <v>31720600</v>
      </c>
    </row>
    <row r="61" spans="1:7" ht="47.25">
      <c r="A61" s="74" t="s">
        <v>150</v>
      </c>
      <c r="B61" s="75" t="s">
        <v>149</v>
      </c>
      <c r="C61" s="75"/>
      <c r="D61" s="31">
        <f>D62</f>
        <v>0</v>
      </c>
      <c r="E61" s="31">
        <f>E62</f>
        <v>0</v>
      </c>
      <c r="F61" s="67">
        <f>F62</f>
        <v>0</v>
      </c>
      <c r="G61" s="67">
        <f>G62</f>
        <v>0</v>
      </c>
    </row>
    <row r="62" spans="1:7" ht="31.5">
      <c r="A62" s="74" t="s">
        <v>120</v>
      </c>
      <c r="B62" s="75" t="s">
        <v>149</v>
      </c>
      <c r="C62" s="75" t="s">
        <v>119</v>
      </c>
      <c r="D62" s="31"/>
      <c r="E62" s="31"/>
      <c r="F62" s="67"/>
      <c r="G62" s="67"/>
    </row>
    <row r="63" spans="1:7" ht="15.75">
      <c r="A63" s="74" t="s">
        <v>157</v>
      </c>
      <c r="B63" s="75" t="s">
        <v>154</v>
      </c>
      <c r="C63" s="75"/>
      <c r="D63" s="31">
        <f>SUM(D64:D65)</f>
        <v>1671.7</v>
      </c>
      <c r="E63" s="31">
        <f>SUM(E64:E65)</f>
        <v>1671.7</v>
      </c>
      <c r="F63" s="67">
        <f>SUM(F64:F65)</f>
        <v>1671700</v>
      </c>
      <c r="G63" s="67">
        <f>SUM(G64:G65)</f>
        <v>1671700</v>
      </c>
    </row>
    <row r="64" spans="1:7" ht="78.75">
      <c r="A64" s="74" t="s">
        <v>69</v>
      </c>
      <c r="B64" s="75" t="s">
        <v>154</v>
      </c>
      <c r="C64" s="75" t="s">
        <v>70</v>
      </c>
      <c r="D64" s="31">
        <v>483.7</v>
      </c>
      <c r="E64" s="31">
        <v>483.7</v>
      </c>
      <c r="F64" s="67">
        <f>D64*1000</f>
        <v>483700</v>
      </c>
      <c r="G64" s="67">
        <f>E64*1000</f>
        <v>483700</v>
      </c>
    </row>
    <row r="65" spans="1:7" ht="31.5">
      <c r="A65" s="74" t="s">
        <v>74</v>
      </c>
      <c r="B65" s="75" t="s">
        <v>154</v>
      </c>
      <c r="C65" s="75" t="s">
        <v>75</v>
      </c>
      <c r="D65" s="31">
        <v>1188</v>
      </c>
      <c r="E65" s="31">
        <v>1188</v>
      </c>
      <c r="F65" s="67">
        <f>D65*1000</f>
        <v>1188000</v>
      </c>
      <c r="G65" s="67">
        <f>E65*1000</f>
        <v>1188000</v>
      </c>
    </row>
    <row r="66" spans="1:7" s="23" customFormat="1" ht="63">
      <c r="A66" s="37" t="s">
        <v>245</v>
      </c>
      <c r="B66" s="17" t="s">
        <v>140</v>
      </c>
      <c r="C66" s="17"/>
      <c r="D66" s="32">
        <f aca="true" t="shared" si="5" ref="D66:G67">D67</f>
        <v>31952.9</v>
      </c>
      <c r="E66" s="32">
        <f t="shared" si="5"/>
        <v>28327.5</v>
      </c>
      <c r="F66" s="65">
        <f t="shared" si="5"/>
        <v>31952900</v>
      </c>
      <c r="G66" s="65">
        <f t="shared" si="5"/>
        <v>28327500</v>
      </c>
    </row>
    <row r="67" spans="1:7" ht="15.75">
      <c r="A67" s="74" t="s">
        <v>92</v>
      </c>
      <c r="B67" s="75" t="s">
        <v>139</v>
      </c>
      <c r="C67" s="75"/>
      <c r="D67" s="31">
        <f t="shared" si="5"/>
        <v>31952.9</v>
      </c>
      <c r="E67" s="31">
        <f t="shared" si="5"/>
        <v>28327.5</v>
      </c>
      <c r="F67" s="67">
        <f t="shared" si="5"/>
        <v>31952900</v>
      </c>
      <c r="G67" s="67">
        <f t="shared" si="5"/>
        <v>28327500</v>
      </c>
    </row>
    <row r="68" spans="1:7" ht="31.5">
      <c r="A68" s="74" t="s">
        <v>74</v>
      </c>
      <c r="B68" s="75" t="s">
        <v>139</v>
      </c>
      <c r="C68" s="75" t="s">
        <v>75</v>
      </c>
      <c r="D68" s="31">
        <v>31952.9</v>
      </c>
      <c r="E68" s="31">
        <v>28327.5</v>
      </c>
      <c r="F68" s="67">
        <f>D68*1000</f>
        <v>31952900</v>
      </c>
      <c r="G68" s="67">
        <f>E68*1000</f>
        <v>28327500</v>
      </c>
    </row>
    <row r="69" spans="1:7" s="23" customFormat="1" ht="47.25">
      <c r="A69" s="37" t="s">
        <v>244</v>
      </c>
      <c r="B69" s="17" t="s">
        <v>240</v>
      </c>
      <c r="C69" s="17"/>
      <c r="D69" s="32">
        <f aca="true" t="shared" si="6" ref="D69:G70">D70</f>
        <v>533</v>
      </c>
      <c r="E69" s="32">
        <f t="shared" si="6"/>
        <v>533</v>
      </c>
      <c r="F69" s="65">
        <f t="shared" si="6"/>
        <v>533000</v>
      </c>
      <c r="G69" s="65">
        <f t="shared" si="6"/>
        <v>533000</v>
      </c>
    </row>
    <row r="70" spans="1:7" ht="31.5">
      <c r="A70" s="74" t="s">
        <v>166</v>
      </c>
      <c r="B70" s="75" t="s">
        <v>239</v>
      </c>
      <c r="C70" s="75"/>
      <c r="D70" s="31">
        <f t="shared" si="6"/>
        <v>533</v>
      </c>
      <c r="E70" s="31">
        <f t="shared" si="6"/>
        <v>533</v>
      </c>
      <c r="F70" s="67">
        <f t="shared" si="6"/>
        <v>533000</v>
      </c>
      <c r="G70" s="67">
        <f t="shared" si="6"/>
        <v>533000</v>
      </c>
    </row>
    <row r="71" spans="1:7" ht="31.5">
      <c r="A71" s="74" t="s">
        <v>74</v>
      </c>
      <c r="B71" s="75" t="s">
        <v>239</v>
      </c>
      <c r="C71" s="75" t="s">
        <v>75</v>
      </c>
      <c r="D71" s="31">
        <v>533</v>
      </c>
      <c r="E71" s="31">
        <v>533</v>
      </c>
      <c r="F71" s="67">
        <f>D71*1000</f>
        <v>533000</v>
      </c>
      <c r="G71" s="67">
        <f>E71*1000</f>
        <v>533000</v>
      </c>
    </row>
    <row r="72" spans="1:7" s="23" customFormat="1" ht="15.75">
      <c r="A72" s="34" t="s">
        <v>112</v>
      </c>
      <c r="B72" s="26">
        <v>9999999999</v>
      </c>
      <c r="C72" s="26"/>
      <c r="D72" s="32">
        <f>D73</f>
        <v>4341.5</v>
      </c>
      <c r="E72" s="32">
        <f>E73</f>
        <v>8756.2</v>
      </c>
      <c r="F72" s="65">
        <f>F73</f>
        <v>4341500</v>
      </c>
      <c r="G72" s="65">
        <f>G73</f>
        <v>8756200</v>
      </c>
    </row>
    <row r="73" spans="1:7" ht="15.75">
      <c r="A73" s="79" t="s">
        <v>112</v>
      </c>
      <c r="B73" s="80">
        <v>9999999999</v>
      </c>
      <c r="C73" s="80">
        <v>999</v>
      </c>
      <c r="D73" s="31">
        <v>4341.5</v>
      </c>
      <c r="E73" s="31">
        <v>8756.2</v>
      </c>
      <c r="F73" s="67">
        <f>D73*1000</f>
        <v>4341500</v>
      </c>
      <c r="G73" s="67">
        <f>E73*1000</f>
        <v>8756200</v>
      </c>
    </row>
  </sheetData>
  <sheetProtection/>
  <mergeCells count="15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A12"/>
    <mergeCell ref="B11:B12"/>
    <mergeCell ref="C11:C12"/>
    <mergeCell ref="F11:G11"/>
    <mergeCell ref="D11:E11"/>
  </mergeCells>
  <printOptions/>
  <pageMargins left="0.8267716535433072" right="0.4330708661417323" top="0.2755905511811024" bottom="0.3937007874015748" header="0.2755905511811024" footer="0.5118110236220472"/>
  <pageSetup fitToHeight="5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74"/>
  <sheetViews>
    <sheetView zoomScale="90" zoomScaleNormal="90" zoomScalePageLayoutView="0" workbookViewId="0" topLeftCell="A1">
      <selection activeCell="F74" sqref="F74"/>
    </sheetView>
  </sheetViews>
  <sheetFormatPr defaultColWidth="9.140625" defaultRowHeight="15"/>
  <cols>
    <col min="1" max="1" width="55.7109375" style="33" customWidth="1"/>
    <col min="2" max="2" width="8.7109375" style="33" customWidth="1"/>
    <col min="3" max="3" width="14.7109375" style="25" customWidth="1"/>
    <col min="4" max="4" width="8.28125" style="25" customWidth="1"/>
    <col min="5" max="5" width="11.7109375" style="25" hidden="1" customWidth="1"/>
    <col min="6" max="6" width="15.7109375" style="25" customWidth="1"/>
    <col min="7" max="7" width="9.57421875" style="25" hidden="1" customWidth="1"/>
    <col min="8" max="8" width="0" style="25" hidden="1" customWidth="1"/>
    <col min="9" max="9" width="2.421875" style="25" hidden="1" customWidth="1"/>
    <col min="10" max="16384" width="9.140625" style="25" customWidth="1"/>
  </cols>
  <sheetData>
    <row r="1" spans="1:6" s="40" customFormat="1" ht="18.75">
      <c r="A1" s="89" t="s">
        <v>193</v>
      </c>
      <c r="B1" s="89"/>
      <c r="C1" s="89"/>
      <c r="D1" s="89"/>
      <c r="E1" s="89"/>
      <c r="F1" s="89"/>
    </row>
    <row r="2" spans="1:6" s="40" customFormat="1" ht="18.75" customHeight="1">
      <c r="A2" s="89" t="s">
        <v>2</v>
      </c>
      <c r="B2" s="89"/>
      <c r="C2" s="89"/>
      <c r="D2" s="89"/>
      <c r="E2" s="89"/>
      <c r="F2" s="89"/>
    </row>
    <row r="3" spans="1:6" s="40" customFormat="1" ht="18.75" customHeight="1">
      <c r="A3" s="89" t="s">
        <v>3</v>
      </c>
      <c r="B3" s="89"/>
      <c r="C3" s="89"/>
      <c r="D3" s="89"/>
      <c r="E3" s="89"/>
      <c r="F3" s="89"/>
    </row>
    <row r="4" spans="1:6" s="40" customFormat="1" ht="18.75">
      <c r="A4" s="89" t="str">
        <f>'Прил.8  цел.ст.'!A4:G4</f>
        <v>             от 25 декабря 2020 года № 48  </v>
      </c>
      <c r="B4" s="89"/>
      <c r="C4" s="89"/>
      <c r="D4" s="89"/>
      <c r="E4" s="89"/>
      <c r="F4" s="89"/>
    </row>
    <row r="5" spans="1:6" s="40" customFormat="1" ht="18.75" customHeight="1">
      <c r="A5" s="89" t="s">
        <v>4</v>
      </c>
      <c r="B5" s="89"/>
      <c r="C5" s="89"/>
      <c r="D5" s="89"/>
      <c r="E5" s="89"/>
      <c r="F5" s="89"/>
    </row>
    <row r="6" spans="1:6" s="40" customFormat="1" ht="18.75" customHeight="1">
      <c r="A6" s="89" t="s">
        <v>3</v>
      </c>
      <c r="B6" s="89"/>
      <c r="C6" s="89"/>
      <c r="D6" s="89"/>
      <c r="E6" s="89"/>
      <c r="F6" s="89"/>
    </row>
    <row r="7" spans="1:6" s="40" customFormat="1" ht="18.75" customHeight="1">
      <c r="A7" s="89" t="str">
        <f>'Прил.8  цел.ст.'!A7:G7</f>
        <v>на 2021 год и плановый период 2022 и 2023 годов»</v>
      </c>
      <c r="B7" s="89"/>
      <c r="C7" s="89"/>
      <c r="D7" s="89"/>
      <c r="E7" s="89"/>
      <c r="F7" s="89"/>
    </row>
    <row r="8" spans="1:6" ht="18.75">
      <c r="A8" s="90"/>
      <c r="B8" s="90"/>
      <c r="C8" s="90"/>
      <c r="D8" s="90"/>
      <c r="E8" s="90"/>
      <c r="F8" s="90"/>
    </row>
    <row r="9" spans="1:7" ht="54.75" customHeight="1">
      <c r="A9" s="91" t="s">
        <v>258</v>
      </c>
      <c r="B9" s="91"/>
      <c r="C9" s="91"/>
      <c r="D9" s="91"/>
      <c r="E9" s="91"/>
      <c r="F9" s="91"/>
      <c r="G9" s="14"/>
    </row>
    <row r="10" spans="1:6" s="33" customFormat="1" ht="15.75">
      <c r="A10" s="92"/>
      <c r="B10" s="92"/>
      <c r="C10" s="92"/>
      <c r="D10" s="92"/>
      <c r="E10" s="92"/>
      <c r="F10" s="92"/>
    </row>
    <row r="11" spans="1:7" s="33" customFormat="1" ht="15.75">
      <c r="A11" s="93" t="s">
        <v>59</v>
      </c>
      <c r="B11" s="93" t="s">
        <v>115</v>
      </c>
      <c r="C11" s="93" t="s">
        <v>61</v>
      </c>
      <c r="D11" s="93" t="s">
        <v>62</v>
      </c>
      <c r="E11" s="93" t="s">
        <v>121</v>
      </c>
      <c r="F11" s="93" t="s">
        <v>273</v>
      </c>
      <c r="G11" s="73">
        <v>141308.2</v>
      </c>
    </row>
    <row r="12" spans="1:6" s="33" customFormat="1" ht="33" customHeight="1">
      <c r="A12" s="94"/>
      <c r="B12" s="94"/>
      <c r="C12" s="94"/>
      <c r="D12" s="94"/>
      <c r="E12" s="94"/>
      <c r="F12" s="94"/>
    </row>
    <row r="13" spans="1:6" s="33" customFormat="1" ht="15.75">
      <c r="A13" s="18">
        <v>1</v>
      </c>
      <c r="B13" s="18">
        <v>2</v>
      </c>
      <c r="C13" s="18">
        <v>2</v>
      </c>
      <c r="D13" s="18">
        <v>3</v>
      </c>
      <c r="E13" s="18">
        <v>4</v>
      </c>
      <c r="F13" s="18">
        <v>4</v>
      </c>
    </row>
    <row r="14" spans="1:7" s="33" customFormat="1" ht="15.75">
      <c r="A14" s="16" t="s">
        <v>64</v>
      </c>
      <c r="B14" s="18"/>
      <c r="C14" s="20"/>
      <c r="D14" s="20"/>
      <c r="E14" s="19">
        <f>E15+E20</f>
        <v>172295.1</v>
      </c>
      <c r="F14" s="64">
        <f>F15+F20</f>
        <v>199104609.02</v>
      </c>
      <c r="G14" s="73"/>
    </row>
    <row r="15" spans="1:7" s="33" customFormat="1" ht="47.25">
      <c r="A15" s="16" t="s">
        <v>122</v>
      </c>
      <c r="B15" s="20">
        <v>730</v>
      </c>
      <c r="C15" s="20"/>
      <c r="D15" s="20"/>
      <c r="E15" s="19">
        <f>E16</f>
        <v>654.1</v>
      </c>
      <c r="F15" s="64">
        <f>F16</f>
        <v>654100</v>
      </c>
      <c r="G15" s="73"/>
    </row>
    <row r="16" spans="1:7" s="22" customFormat="1" ht="78.75">
      <c r="A16" s="37" t="s">
        <v>73</v>
      </c>
      <c r="B16" s="20">
        <v>730</v>
      </c>
      <c r="C16" s="17" t="s">
        <v>169</v>
      </c>
      <c r="D16" s="17"/>
      <c r="E16" s="32">
        <f>E17</f>
        <v>654.1</v>
      </c>
      <c r="F16" s="65">
        <f>F17</f>
        <v>654100</v>
      </c>
      <c r="G16" s="25"/>
    </row>
    <row r="17" spans="1:7" s="33" customFormat="1" ht="31.5">
      <c r="A17" s="74" t="s">
        <v>68</v>
      </c>
      <c r="B17" s="18">
        <v>730</v>
      </c>
      <c r="C17" s="75" t="s">
        <v>170</v>
      </c>
      <c r="D17" s="75"/>
      <c r="E17" s="31">
        <f>E18+E19</f>
        <v>654.1</v>
      </c>
      <c r="F17" s="67">
        <f>F18+F19</f>
        <v>654100</v>
      </c>
      <c r="G17" s="25"/>
    </row>
    <row r="18" spans="1:7" s="33" customFormat="1" ht="78.75">
      <c r="A18" s="74" t="s">
        <v>69</v>
      </c>
      <c r="B18" s="18">
        <v>730</v>
      </c>
      <c r="C18" s="75" t="s">
        <v>170</v>
      </c>
      <c r="D18" s="75" t="s">
        <v>70</v>
      </c>
      <c r="E18" s="31">
        <v>484.5</v>
      </c>
      <c r="F18" s="67">
        <f>E18*1000</f>
        <v>484500</v>
      </c>
      <c r="G18" s="25"/>
    </row>
    <row r="19" spans="1:7" s="33" customFormat="1" ht="31.5">
      <c r="A19" s="74" t="s">
        <v>74</v>
      </c>
      <c r="B19" s="18">
        <v>730</v>
      </c>
      <c r="C19" s="75" t="s">
        <v>170</v>
      </c>
      <c r="D19" s="75" t="s">
        <v>75</v>
      </c>
      <c r="E19" s="31">
        <v>169.6</v>
      </c>
      <c r="F19" s="67">
        <f>E19*1000</f>
        <v>169600</v>
      </c>
      <c r="G19" s="25"/>
    </row>
    <row r="20" spans="1:6" s="22" customFormat="1" ht="47.25">
      <c r="A20" s="16" t="s">
        <v>114</v>
      </c>
      <c r="B20" s="20">
        <v>791</v>
      </c>
      <c r="C20" s="17"/>
      <c r="D20" s="17"/>
      <c r="E20" s="32">
        <f>E21+E24+E27+E37+E40+E43+E48+E53+E66+E72</f>
        <v>171641</v>
      </c>
      <c r="F20" s="65">
        <f>F21+F24+F27+F37+F40+F43+F48+F53+F66+F69+F72</f>
        <v>198450509.02</v>
      </c>
    </row>
    <row r="21" spans="1:6" s="33" customFormat="1" ht="63">
      <c r="A21" s="37" t="s">
        <v>190</v>
      </c>
      <c r="B21" s="20">
        <v>791</v>
      </c>
      <c r="C21" s="17" t="s">
        <v>189</v>
      </c>
      <c r="D21" s="17"/>
      <c r="E21" s="32">
        <f>E22</f>
        <v>500</v>
      </c>
      <c r="F21" s="65">
        <f>F22</f>
        <v>500000</v>
      </c>
    </row>
    <row r="22" spans="1:6" s="22" customFormat="1" ht="18.75" customHeight="1">
      <c r="A22" s="74" t="s">
        <v>186</v>
      </c>
      <c r="B22" s="18">
        <v>791</v>
      </c>
      <c r="C22" s="75" t="s">
        <v>185</v>
      </c>
      <c r="D22" s="75"/>
      <c r="E22" s="31">
        <f>E23</f>
        <v>500</v>
      </c>
      <c r="F22" s="67">
        <f>F23</f>
        <v>500000</v>
      </c>
    </row>
    <row r="23" spans="1:7" s="33" customFormat="1" ht="31.5">
      <c r="A23" s="74" t="s">
        <v>74</v>
      </c>
      <c r="B23" s="18">
        <v>791</v>
      </c>
      <c r="C23" s="75" t="s">
        <v>185</v>
      </c>
      <c r="D23" s="75" t="s">
        <v>75</v>
      </c>
      <c r="E23" s="31">
        <v>500</v>
      </c>
      <c r="F23" s="67">
        <f>E23*1000</f>
        <v>500000</v>
      </c>
      <c r="G23" s="23"/>
    </row>
    <row r="24" spans="1:7" s="33" customFormat="1" ht="78.75">
      <c r="A24" s="37" t="s">
        <v>167</v>
      </c>
      <c r="B24" s="20">
        <v>791</v>
      </c>
      <c r="C24" s="17" t="s">
        <v>155</v>
      </c>
      <c r="D24" s="17"/>
      <c r="E24" s="32">
        <f>E25</f>
        <v>186.9</v>
      </c>
      <c r="F24" s="65">
        <f>F25</f>
        <v>186900</v>
      </c>
      <c r="G24" s="23"/>
    </row>
    <row r="25" spans="1:7" s="33" customFormat="1" ht="15.75">
      <c r="A25" s="74" t="s">
        <v>109</v>
      </c>
      <c r="B25" s="18">
        <v>791</v>
      </c>
      <c r="C25" s="75" t="s">
        <v>156</v>
      </c>
      <c r="D25" s="75"/>
      <c r="E25" s="31">
        <f>E26</f>
        <v>186.9</v>
      </c>
      <c r="F25" s="67">
        <f>F26</f>
        <v>186900</v>
      </c>
      <c r="G25" s="23"/>
    </row>
    <row r="26" spans="1:7" s="33" customFormat="1" ht="15.75">
      <c r="A26" s="74" t="s">
        <v>110</v>
      </c>
      <c r="B26" s="18">
        <v>791</v>
      </c>
      <c r="C26" s="75" t="s">
        <v>156</v>
      </c>
      <c r="D26" s="75" t="s">
        <v>111</v>
      </c>
      <c r="E26" s="31">
        <v>186.9</v>
      </c>
      <c r="F26" s="67">
        <f>E26*1000</f>
        <v>186900</v>
      </c>
      <c r="G26" s="25"/>
    </row>
    <row r="27" spans="1:6" ht="63">
      <c r="A27" s="37" t="s">
        <v>242</v>
      </c>
      <c r="B27" s="20">
        <v>791</v>
      </c>
      <c r="C27" s="17" t="s">
        <v>131</v>
      </c>
      <c r="D27" s="17"/>
      <c r="E27" s="32">
        <f>E28+E33+E35</f>
        <v>13583.1</v>
      </c>
      <c r="F27" s="65">
        <f>F28+F33+F35</f>
        <v>13583100</v>
      </c>
    </row>
    <row r="28" spans="1:7" ht="31.5">
      <c r="A28" s="74" t="s">
        <v>68</v>
      </c>
      <c r="B28" s="18">
        <v>791</v>
      </c>
      <c r="C28" s="75" t="s">
        <v>128</v>
      </c>
      <c r="D28" s="75"/>
      <c r="E28" s="31">
        <f>E29+E30+E31+E32</f>
        <v>12868.5</v>
      </c>
      <c r="F28" s="67">
        <f>F29+F30+F31+F32</f>
        <v>12868500</v>
      </c>
      <c r="G28" s="25" t="s">
        <v>116</v>
      </c>
    </row>
    <row r="29" spans="1:7" ht="78.75">
      <c r="A29" s="74" t="s">
        <v>69</v>
      </c>
      <c r="B29" s="18">
        <v>791</v>
      </c>
      <c r="C29" s="75" t="s">
        <v>128</v>
      </c>
      <c r="D29" s="75" t="s">
        <v>70</v>
      </c>
      <c r="E29" s="31">
        <v>8223.4</v>
      </c>
      <c r="F29" s="67">
        <f>E29*1000</f>
        <v>8223400</v>
      </c>
      <c r="G29" s="23"/>
    </row>
    <row r="30" spans="1:7" s="23" customFormat="1" ht="31.5">
      <c r="A30" s="74" t="s">
        <v>74</v>
      </c>
      <c r="B30" s="18">
        <v>791</v>
      </c>
      <c r="C30" s="75" t="s">
        <v>128</v>
      </c>
      <c r="D30" s="75" t="s">
        <v>75</v>
      </c>
      <c r="E30" s="31">
        <f>4591.2+45.6</f>
        <v>4636.8</v>
      </c>
      <c r="F30" s="67">
        <f>E30*1000</f>
        <v>4636800</v>
      </c>
      <c r="G30" s="25"/>
    </row>
    <row r="31" spans="1:6" ht="15.75" hidden="1">
      <c r="A31" s="74" t="s">
        <v>80</v>
      </c>
      <c r="B31" s="18">
        <v>791</v>
      </c>
      <c r="C31" s="75" t="s">
        <v>128</v>
      </c>
      <c r="D31" s="75" t="s">
        <v>81</v>
      </c>
      <c r="E31" s="31"/>
      <c r="F31" s="67"/>
    </row>
    <row r="32" spans="1:6" ht="15.75">
      <c r="A32" s="74" t="s">
        <v>76</v>
      </c>
      <c r="B32" s="18">
        <v>791</v>
      </c>
      <c r="C32" s="75" t="s">
        <v>128</v>
      </c>
      <c r="D32" s="75" t="s">
        <v>77</v>
      </c>
      <c r="E32" s="31">
        <v>8.3</v>
      </c>
      <c r="F32" s="67">
        <f>E32*1000</f>
        <v>8300</v>
      </c>
    </row>
    <row r="33" spans="1:6" ht="47.25">
      <c r="A33" s="74" t="s">
        <v>82</v>
      </c>
      <c r="B33" s="18">
        <v>791</v>
      </c>
      <c r="C33" s="75" t="s">
        <v>129</v>
      </c>
      <c r="D33" s="75"/>
      <c r="E33" s="31">
        <f>E34</f>
        <v>664.6</v>
      </c>
      <c r="F33" s="67">
        <f>F34</f>
        <v>664600</v>
      </c>
    </row>
    <row r="34" spans="1:6" ht="78.75">
      <c r="A34" s="74" t="s">
        <v>69</v>
      </c>
      <c r="B34" s="18">
        <v>791</v>
      </c>
      <c r="C34" s="75" t="s">
        <v>129</v>
      </c>
      <c r="D34" s="75" t="s">
        <v>70</v>
      </c>
      <c r="E34" s="31">
        <v>664.6</v>
      </c>
      <c r="F34" s="67">
        <f>E34*1000</f>
        <v>664600</v>
      </c>
    </row>
    <row r="35" spans="1:7" ht="15.75">
      <c r="A35" s="74" t="s">
        <v>86</v>
      </c>
      <c r="B35" s="18">
        <v>791</v>
      </c>
      <c r="C35" s="75" t="s">
        <v>241</v>
      </c>
      <c r="D35" s="75"/>
      <c r="E35" s="31">
        <f>E36</f>
        <v>50</v>
      </c>
      <c r="F35" s="67">
        <f>F36</f>
        <v>50000</v>
      </c>
      <c r="G35" s="23"/>
    </row>
    <row r="36" spans="1:7" s="23" customFormat="1" ht="15.75">
      <c r="A36" s="74" t="s">
        <v>76</v>
      </c>
      <c r="B36" s="18">
        <v>791</v>
      </c>
      <c r="C36" s="75" t="s">
        <v>241</v>
      </c>
      <c r="D36" s="75" t="s">
        <v>77</v>
      </c>
      <c r="E36" s="31">
        <v>50</v>
      </c>
      <c r="F36" s="67">
        <f>E36*1000</f>
        <v>50000</v>
      </c>
      <c r="G36" s="25"/>
    </row>
    <row r="37" spans="1:6" ht="78.75">
      <c r="A37" s="37" t="s">
        <v>248</v>
      </c>
      <c r="B37" s="20">
        <v>791</v>
      </c>
      <c r="C37" s="17" t="s">
        <v>141</v>
      </c>
      <c r="D37" s="17"/>
      <c r="E37" s="32">
        <f>E38</f>
        <v>1000</v>
      </c>
      <c r="F37" s="65">
        <f>F38</f>
        <v>1000000</v>
      </c>
    </row>
    <row r="38" spans="1:7" ht="47.25">
      <c r="A38" s="74" t="s">
        <v>247</v>
      </c>
      <c r="B38" s="18">
        <v>791</v>
      </c>
      <c r="C38" s="75" t="s">
        <v>246</v>
      </c>
      <c r="D38" s="75"/>
      <c r="E38" s="31">
        <f>E39</f>
        <v>1000</v>
      </c>
      <c r="F38" s="67">
        <f>F39</f>
        <v>1000000</v>
      </c>
      <c r="G38" s="23"/>
    </row>
    <row r="39" spans="1:6" ht="15.75">
      <c r="A39" s="74" t="s">
        <v>76</v>
      </c>
      <c r="B39" s="18">
        <v>791</v>
      </c>
      <c r="C39" s="75" t="s">
        <v>246</v>
      </c>
      <c r="D39" s="75" t="s">
        <v>77</v>
      </c>
      <c r="E39" s="31">
        <v>1000</v>
      </c>
      <c r="F39" s="67">
        <f>E39*1000</f>
        <v>1000000</v>
      </c>
    </row>
    <row r="40" spans="1:7" ht="63">
      <c r="A40" s="37" t="s">
        <v>255</v>
      </c>
      <c r="B40" s="20">
        <v>791</v>
      </c>
      <c r="C40" s="17" t="s">
        <v>254</v>
      </c>
      <c r="D40" s="17"/>
      <c r="E40" s="32">
        <f>E41</f>
        <v>84250.3</v>
      </c>
      <c r="F40" s="65">
        <f>F41</f>
        <v>84250300</v>
      </c>
      <c r="G40" s="25" t="s">
        <v>126</v>
      </c>
    </row>
    <row r="41" spans="1:7" ht="15.75">
      <c r="A41" s="74" t="s">
        <v>109</v>
      </c>
      <c r="B41" s="18">
        <v>791</v>
      </c>
      <c r="C41" s="75" t="s">
        <v>253</v>
      </c>
      <c r="D41" s="75"/>
      <c r="E41" s="31">
        <f>E42</f>
        <v>84250.3</v>
      </c>
      <c r="F41" s="67">
        <f>F42</f>
        <v>84250300</v>
      </c>
      <c r="G41" s="23"/>
    </row>
    <row r="42" spans="1:7" s="23" customFormat="1" ht="15.75">
      <c r="A42" s="74" t="s">
        <v>110</v>
      </c>
      <c r="B42" s="18">
        <v>791</v>
      </c>
      <c r="C42" s="75" t="s">
        <v>253</v>
      </c>
      <c r="D42" s="75" t="s">
        <v>111</v>
      </c>
      <c r="E42" s="31">
        <v>84250.3</v>
      </c>
      <c r="F42" s="67">
        <f>E42*1000</f>
        <v>84250300</v>
      </c>
      <c r="G42" s="25"/>
    </row>
    <row r="43" spans="1:7" ht="63">
      <c r="A43" s="37" t="s">
        <v>249</v>
      </c>
      <c r="B43" s="20">
        <v>791</v>
      </c>
      <c r="C43" s="17" t="s">
        <v>178</v>
      </c>
      <c r="D43" s="17"/>
      <c r="E43" s="32">
        <f>E44+E46</f>
        <v>2300</v>
      </c>
      <c r="F43" s="65">
        <f>F44+F46</f>
        <v>2300000</v>
      </c>
      <c r="G43" s="25" t="s">
        <v>118</v>
      </c>
    </row>
    <row r="44" spans="1:6" ht="15.75">
      <c r="A44" s="74" t="s">
        <v>109</v>
      </c>
      <c r="B44" s="18">
        <v>791</v>
      </c>
      <c r="C44" s="75" t="s">
        <v>177</v>
      </c>
      <c r="D44" s="75"/>
      <c r="E44" s="31">
        <f>E45</f>
        <v>2000</v>
      </c>
      <c r="F44" s="67">
        <f>F45</f>
        <v>2000000</v>
      </c>
    </row>
    <row r="45" spans="1:7" s="23" customFormat="1" ht="15.75">
      <c r="A45" s="74" t="s">
        <v>110</v>
      </c>
      <c r="B45" s="18">
        <v>791</v>
      </c>
      <c r="C45" s="75" t="s">
        <v>177</v>
      </c>
      <c r="D45" s="75" t="s">
        <v>111</v>
      </c>
      <c r="E45" s="31">
        <v>2000</v>
      </c>
      <c r="F45" s="67">
        <f>E45*1000</f>
        <v>2000000</v>
      </c>
      <c r="G45" s="25" t="s">
        <v>102</v>
      </c>
    </row>
    <row r="46" spans="1:7" ht="15.75">
      <c r="A46" s="74" t="s">
        <v>251</v>
      </c>
      <c r="B46" s="18">
        <v>791</v>
      </c>
      <c r="C46" s="75" t="s">
        <v>250</v>
      </c>
      <c r="D46" s="75"/>
      <c r="E46" s="31">
        <f>E47</f>
        <v>300</v>
      </c>
      <c r="F46" s="67">
        <f>F47</f>
        <v>300000</v>
      </c>
      <c r="G46" s="25" t="s">
        <v>123</v>
      </c>
    </row>
    <row r="47" spans="1:7" ht="31.5">
      <c r="A47" s="74" t="s">
        <v>74</v>
      </c>
      <c r="B47" s="18">
        <v>791</v>
      </c>
      <c r="C47" s="75" t="s">
        <v>250</v>
      </c>
      <c r="D47" s="75" t="s">
        <v>75</v>
      </c>
      <c r="E47" s="31">
        <v>300</v>
      </c>
      <c r="F47" s="67">
        <f>E47*1000</f>
        <v>300000</v>
      </c>
      <c r="G47" s="25" t="s">
        <v>125</v>
      </c>
    </row>
    <row r="48" spans="1:7" s="23" customFormat="1" ht="78.75">
      <c r="A48" s="42" t="s">
        <v>243</v>
      </c>
      <c r="B48" s="20">
        <v>791</v>
      </c>
      <c r="C48" s="17" t="s">
        <v>133</v>
      </c>
      <c r="D48" s="17"/>
      <c r="E48" s="32">
        <f>E49+E51</f>
        <v>1264.3</v>
      </c>
      <c r="F48" s="65">
        <f>F49+F51</f>
        <v>1264300</v>
      </c>
      <c r="G48" s="25"/>
    </row>
    <row r="49" spans="1:6" ht="47.25">
      <c r="A49" s="79" t="s">
        <v>89</v>
      </c>
      <c r="B49" s="18">
        <v>791</v>
      </c>
      <c r="C49" s="75" t="s">
        <v>132</v>
      </c>
      <c r="D49" s="75"/>
      <c r="E49" s="31">
        <f>E50</f>
        <v>300</v>
      </c>
      <c r="F49" s="67">
        <f>F50</f>
        <v>300000</v>
      </c>
    </row>
    <row r="50" spans="1:7" ht="31.5">
      <c r="A50" s="79" t="s">
        <v>74</v>
      </c>
      <c r="B50" s="18">
        <v>791</v>
      </c>
      <c r="C50" s="75" t="s">
        <v>132</v>
      </c>
      <c r="D50" s="75" t="s">
        <v>75</v>
      </c>
      <c r="E50" s="31">
        <v>300</v>
      </c>
      <c r="F50" s="67">
        <f>E50*1000</f>
        <v>300000</v>
      </c>
      <c r="G50" s="23"/>
    </row>
    <row r="51" spans="1:6" s="23" customFormat="1" ht="15.75">
      <c r="A51" s="74" t="s">
        <v>135</v>
      </c>
      <c r="B51" s="18">
        <v>791</v>
      </c>
      <c r="C51" s="75" t="s">
        <v>134</v>
      </c>
      <c r="D51" s="75"/>
      <c r="E51" s="31">
        <f>E52</f>
        <v>964.3</v>
      </c>
      <c r="F51" s="67">
        <f>F52</f>
        <v>964300</v>
      </c>
    </row>
    <row r="52" spans="1:7" ht="31.5">
      <c r="A52" s="74" t="s">
        <v>74</v>
      </c>
      <c r="B52" s="18">
        <v>791</v>
      </c>
      <c r="C52" s="75" t="s">
        <v>134</v>
      </c>
      <c r="D52" s="75" t="s">
        <v>75</v>
      </c>
      <c r="E52" s="31">
        <v>964.3</v>
      </c>
      <c r="F52" s="67">
        <f>E52*1000</f>
        <v>964300</v>
      </c>
      <c r="G52" s="25" t="s">
        <v>106</v>
      </c>
    </row>
    <row r="53" spans="1:6" ht="78.75">
      <c r="A53" s="37" t="s">
        <v>99</v>
      </c>
      <c r="B53" s="20">
        <v>791</v>
      </c>
      <c r="C53" s="17" t="s">
        <v>145</v>
      </c>
      <c r="D53" s="17"/>
      <c r="E53" s="32">
        <f>E54+E59+E63</f>
        <v>33324.299999999996</v>
      </c>
      <c r="F53" s="65">
        <f>F54+F59+F63</f>
        <v>33324300</v>
      </c>
    </row>
    <row r="54" spans="1:6" s="23" customFormat="1" ht="47.25">
      <c r="A54" s="74" t="s">
        <v>117</v>
      </c>
      <c r="B54" s="18">
        <v>791</v>
      </c>
      <c r="C54" s="75" t="s">
        <v>144</v>
      </c>
      <c r="D54" s="75"/>
      <c r="E54" s="31">
        <f>E55</f>
        <v>1243</v>
      </c>
      <c r="F54" s="67">
        <f>F55</f>
        <v>1243000</v>
      </c>
    </row>
    <row r="55" spans="1:6" ht="31.5">
      <c r="A55" s="74" t="s">
        <v>74</v>
      </c>
      <c r="B55" s="18">
        <v>791</v>
      </c>
      <c r="C55" s="75" t="s">
        <v>144</v>
      </c>
      <c r="D55" s="75" t="s">
        <v>75</v>
      </c>
      <c r="E55" s="31">
        <v>1243</v>
      </c>
      <c r="F55" s="67">
        <f>E55*1000</f>
        <v>1243000</v>
      </c>
    </row>
    <row r="56" spans="1:6" ht="15.75" hidden="1">
      <c r="A56" s="74" t="s">
        <v>147</v>
      </c>
      <c r="B56" s="18">
        <v>791</v>
      </c>
      <c r="C56" s="75" t="s">
        <v>146</v>
      </c>
      <c r="D56" s="75"/>
      <c r="E56" s="31">
        <f>SUM(E57:E58)</f>
        <v>0</v>
      </c>
      <c r="F56" s="67">
        <f>SUM(F57:F58)</f>
        <v>0</v>
      </c>
    </row>
    <row r="57" spans="1:6" ht="31.5" hidden="1">
      <c r="A57" s="74" t="s">
        <v>74</v>
      </c>
      <c r="B57" s="18">
        <v>791</v>
      </c>
      <c r="C57" s="75" t="s">
        <v>146</v>
      </c>
      <c r="D57" s="75" t="s">
        <v>75</v>
      </c>
      <c r="E57" s="31"/>
      <c r="F57" s="67"/>
    </row>
    <row r="58" spans="1:6" ht="15.75" hidden="1">
      <c r="A58" s="74" t="s">
        <v>76</v>
      </c>
      <c r="B58" s="18">
        <v>791</v>
      </c>
      <c r="C58" s="75" t="s">
        <v>146</v>
      </c>
      <c r="D58" s="75" t="s">
        <v>77</v>
      </c>
      <c r="E58" s="31"/>
      <c r="F58" s="67"/>
    </row>
    <row r="59" spans="1:6" ht="31.5">
      <c r="A59" s="74" t="s">
        <v>105</v>
      </c>
      <c r="B59" s="18">
        <v>791</v>
      </c>
      <c r="C59" s="75" t="s">
        <v>148</v>
      </c>
      <c r="D59" s="75"/>
      <c r="E59" s="31">
        <f>E60</f>
        <v>30409.6</v>
      </c>
      <c r="F59" s="67">
        <f>F60</f>
        <v>30409600</v>
      </c>
    </row>
    <row r="60" spans="1:6" ht="31.5">
      <c r="A60" s="74" t="s">
        <v>74</v>
      </c>
      <c r="B60" s="18">
        <v>791</v>
      </c>
      <c r="C60" s="75" t="s">
        <v>148</v>
      </c>
      <c r="D60" s="75" t="s">
        <v>75</v>
      </c>
      <c r="E60" s="31">
        <v>30409.6</v>
      </c>
      <c r="F60" s="67">
        <f>E60*1000</f>
        <v>30409600</v>
      </c>
    </row>
    <row r="61" spans="1:6" ht="47.25" hidden="1">
      <c r="A61" s="74" t="s">
        <v>150</v>
      </c>
      <c r="B61" s="18">
        <v>791</v>
      </c>
      <c r="C61" s="75" t="s">
        <v>149</v>
      </c>
      <c r="D61" s="75"/>
      <c r="E61" s="31">
        <f>E62</f>
        <v>0</v>
      </c>
      <c r="F61" s="67">
        <f>F62</f>
        <v>0</v>
      </c>
    </row>
    <row r="62" spans="1:6" ht="31.5" hidden="1">
      <c r="A62" s="74" t="s">
        <v>120</v>
      </c>
      <c r="B62" s="18">
        <v>791</v>
      </c>
      <c r="C62" s="75" t="s">
        <v>149</v>
      </c>
      <c r="D62" s="75" t="s">
        <v>119</v>
      </c>
      <c r="E62" s="31"/>
      <c r="F62" s="67"/>
    </row>
    <row r="63" spans="1:6" ht="15.75">
      <c r="A63" s="74" t="s">
        <v>157</v>
      </c>
      <c r="B63" s="18">
        <v>791</v>
      </c>
      <c r="C63" s="75" t="s">
        <v>154</v>
      </c>
      <c r="D63" s="75"/>
      <c r="E63" s="31">
        <f>SUM(E64:E65)</f>
        <v>1671.7</v>
      </c>
      <c r="F63" s="67">
        <f>SUM(F64:F65)</f>
        <v>1671700</v>
      </c>
    </row>
    <row r="64" spans="1:6" ht="78.75">
      <c r="A64" s="74" t="s">
        <v>69</v>
      </c>
      <c r="B64" s="18">
        <v>791</v>
      </c>
      <c r="C64" s="75" t="s">
        <v>154</v>
      </c>
      <c r="D64" s="75" t="s">
        <v>70</v>
      </c>
      <c r="E64" s="31">
        <v>483.7</v>
      </c>
      <c r="F64" s="67">
        <f>E64*1000</f>
        <v>483700</v>
      </c>
    </row>
    <row r="65" spans="1:6" ht="31.5">
      <c r="A65" s="74" t="s">
        <v>74</v>
      </c>
      <c r="B65" s="18">
        <v>791</v>
      </c>
      <c r="C65" s="75" t="s">
        <v>154</v>
      </c>
      <c r="D65" s="75" t="s">
        <v>75</v>
      </c>
      <c r="E65" s="31">
        <v>1188</v>
      </c>
      <c r="F65" s="67">
        <f>E65*1000</f>
        <v>1188000</v>
      </c>
    </row>
    <row r="66" spans="1:6" ht="63">
      <c r="A66" s="37" t="s">
        <v>245</v>
      </c>
      <c r="B66" s="20">
        <v>791</v>
      </c>
      <c r="C66" s="17" t="s">
        <v>140</v>
      </c>
      <c r="D66" s="17"/>
      <c r="E66" s="32">
        <f>E67</f>
        <v>34699.1</v>
      </c>
      <c r="F66" s="65">
        <f>F67</f>
        <v>34699100</v>
      </c>
    </row>
    <row r="67" spans="1:6" ht="15.75">
      <c r="A67" s="74" t="s">
        <v>92</v>
      </c>
      <c r="B67" s="18">
        <v>791</v>
      </c>
      <c r="C67" s="75" t="s">
        <v>139</v>
      </c>
      <c r="D67" s="75"/>
      <c r="E67" s="31">
        <f>E68</f>
        <v>34699.1</v>
      </c>
      <c r="F67" s="67">
        <f>F68</f>
        <v>34699100</v>
      </c>
    </row>
    <row r="68" spans="1:6" ht="31.5">
      <c r="A68" s="74" t="s">
        <v>74</v>
      </c>
      <c r="B68" s="18">
        <v>791</v>
      </c>
      <c r="C68" s="75" t="s">
        <v>139</v>
      </c>
      <c r="D68" s="75" t="s">
        <v>75</v>
      </c>
      <c r="E68" s="31">
        <v>34699.1</v>
      </c>
      <c r="F68" s="67">
        <f>E68*1000</f>
        <v>34699100</v>
      </c>
    </row>
    <row r="69" spans="1:6" ht="78.75">
      <c r="A69" s="37" t="s">
        <v>272</v>
      </c>
      <c r="B69" s="20">
        <v>791</v>
      </c>
      <c r="C69" s="17" t="s">
        <v>180</v>
      </c>
      <c r="D69" s="17"/>
      <c r="E69" s="66">
        <f>E70</f>
        <v>0</v>
      </c>
      <c r="F69" s="65">
        <f>F70</f>
        <v>26809509.02</v>
      </c>
    </row>
    <row r="70" spans="1:6" ht="31.5">
      <c r="A70" s="74" t="s">
        <v>271</v>
      </c>
      <c r="B70" s="18">
        <v>791</v>
      </c>
      <c r="C70" s="75" t="s">
        <v>270</v>
      </c>
      <c r="D70" s="75"/>
      <c r="E70" s="76">
        <f>E71</f>
        <v>0</v>
      </c>
      <c r="F70" s="67">
        <f>F71</f>
        <v>26809509.02</v>
      </c>
    </row>
    <row r="71" spans="1:6" ht="31.5">
      <c r="A71" s="74" t="s">
        <v>74</v>
      </c>
      <c r="B71" s="18">
        <v>791</v>
      </c>
      <c r="C71" s="75" t="s">
        <v>270</v>
      </c>
      <c r="D71" s="75" t="s">
        <v>75</v>
      </c>
      <c r="E71" s="76"/>
      <c r="F71" s="67">
        <v>26809509.02</v>
      </c>
    </row>
    <row r="72" spans="1:6" ht="47.25">
      <c r="A72" s="37" t="s">
        <v>244</v>
      </c>
      <c r="B72" s="20">
        <v>791</v>
      </c>
      <c r="C72" s="17" t="s">
        <v>240</v>
      </c>
      <c r="D72" s="17"/>
      <c r="E72" s="32">
        <f>E73</f>
        <v>533</v>
      </c>
      <c r="F72" s="65">
        <f>F73</f>
        <v>533000</v>
      </c>
    </row>
    <row r="73" spans="1:6" ht="31.5">
      <c r="A73" s="74" t="s">
        <v>166</v>
      </c>
      <c r="B73" s="18">
        <v>791</v>
      </c>
      <c r="C73" s="75" t="s">
        <v>239</v>
      </c>
      <c r="D73" s="75"/>
      <c r="E73" s="31">
        <f>E74</f>
        <v>533</v>
      </c>
      <c r="F73" s="67">
        <f>F74</f>
        <v>533000</v>
      </c>
    </row>
    <row r="74" spans="1:6" ht="31.5">
      <c r="A74" s="74" t="s">
        <v>74</v>
      </c>
      <c r="B74" s="18">
        <v>791</v>
      </c>
      <c r="C74" s="75" t="s">
        <v>239</v>
      </c>
      <c r="D74" s="75" t="s">
        <v>75</v>
      </c>
      <c r="E74" s="31">
        <v>533</v>
      </c>
      <c r="F74" s="67">
        <f>E74*1000</f>
        <v>533000</v>
      </c>
    </row>
  </sheetData>
  <sheetProtection/>
  <mergeCells count="16">
    <mergeCell ref="A7:F7"/>
    <mergeCell ref="A8:F8"/>
    <mergeCell ref="A9:F9"/>
    <mergeCell ref="A10:F10"/>
    <mergeCell ref="A11:A12"/>
    <mergeCell ref="B11:B12"/>
    <mergeCell ref="C11:C12"/>
    <mergeCell ref="D11:D12"/>
    <mergeCell ref="F11:F12"/>
    <mergeCell ref="E11:E12"/>
    <mergeCell ref="A6:F6"/>
    <mergeCell ref="A1:F1"/>
    <mergeCell ref="A2:F2"/>
    <mergeCell ref="A3:F3"/>
    <mergeCell ref="A4:F4"/>
    <mergeCell ref="A5:F5"/>
  </mergeCells>
  <printOptions/>
  <pageMargins left="0.7874015748031497" right="0.2362204724409449" top="0.1968503937007874" bottom="0.1968503937007874" header="0.2755905511811024" footer="0.5118110236220472"/>
  <pageSetup fitToHeight="5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74"/>
  <sheetViews>
    <sheetView zoomScalePageLayoutView="0" workbookViewId="0" topLeftCell="A1">
      <selection activeCell="A6" sqref="A1:IV16384"/>
    </sheetView>
  </sheetViews>
  <sheetFormatPr defaultColWidth="9.140625" defaultRowHeight="15"/>
  <cols>
    <col min="1" max="1" width="55.7109375" style="33" customWidth="1"/>
    <col min="2" max="2" width="7.8515625" style="33" customWidth="1"/>
    <col min="3" max="3" width="15.140625" style="25" customWidth="1"/>
    <col min="4" max="4" width="6.8515625" style="25" customWidth="1"/>
    <col min="5" max="5" width="12.8515625" style="25" hidden="1" customWidth="1"/>
    <col min="6" max="6" width="11.421875" style="25" hidden="1" customWidth="1"/>
    <col min="7" max="8" width="16.28125" style="25" customWidth="1"/>
    <col min="9" max="9" width="9.140625" style="25" customWidth="1"/>
    <col min="10" max="10" width="9.140625" style="25" hidden="1" customWidth="1"/>
    <col min="11" max="16384" width="9.140625" style="25" customWidth="1"/>
  </cols>
  <sheetData>
    <row r="1" spans="1:8" s="21" customFormat="1" ht="18.75">
      <c r="A1" s="99" t="s">
        <v>171</v>
      </c>
      <c r="B1" s="99"/>
      <c r="C1" s="99"/>
      <c r="D1" s="99"/>
      <c r="E1" s="99"/>
      <c r="F1" s="99"/>
      <c r="G1" s="99"/>
      <c r="H1" s="99"/>
    </row>
    <row r="2" spans="1:8" s="21" customFormat="1" ht="18.75" customHeight="1">
      <c r="A2" s="99" t="s">
        <v>2</v>
      </c>
      <c r="B2" s="99"/>
      <c r="C2" s="99"/>
      <c r="D2" s="99"/>
      <c r="E2" s="99"/>
      <c r="F2" s="99"/>
      <c r="G2" s="99"/>
      <c r="H2" s="99"/>
    </row>
    <row r="3" spans="1:8" s="21" customFormat="1" ht="18.75" customHeight="1">
      <c r="A3" s="99" t="s">
        <v>3</v>
      </c>
      <c r="B3" s="99"/>
      <c r="C3" s="99"/>
      <c r="D3" s="99"/>
      <c r="E3" s="99"/>
      <c r="F3" s="99"/>
      <c r="G3" s="99"/>
      <c r="H3" s="99"/>
    </row>
    <row r="4" spans="1:8" s="21" customFormat="1" ht="18.75">
      <c r="A4" s="99" t="str">
        <f>'Прил.9 ведомств.'!A4:F4</f>
        <v>             от 25 декабря 2020 года № 48  </v>
      </c>
      <c r="B4" s="99"/>
      <c r="C4" s="99"/>
      <c r="D4" s="99"/>
      <c r="E4" s="99"/>
      <c r="F4" s="99"/>
      <c r="G4" s="99"/>
      <c r="H4" s="99"/>
    </row>
    <row r="5" spans="1:8" s="21" customFormat="1" ht="18.75" customHeight="1">
      <c r="A5" s="99" t="s">
        <v>4</v>
      </c>
      <c r="B5" s="99"/>
      <c r="C5" s="99"/>
      <c r="D5" s="99"/>
      <c r="E5" s="99"/>
      <c r="F5" s="99"/>
      <c r="G5" s="99"/>
      <c r="H5" s="99"/>
    </row>
    <row r="6" spans="1:8" s="21" customFormat="1" ht="18.75" customHeight="1">
      <c r="A6" s="99" t="s">
        <v>3</v>
      </c>
      <c r="B6" s="99"/>
      <c r="C6" s="99"/>
      <c r="D6" s="99"/>
      <c r="E6" s="99"/>
      <c r="F6" s="99"/>
      <c r="G6" s="99"/>
      <c r="H6" s="99"/>
    </row>
    <row r="7" spans="1:8" s="21" customFormat="1" ht="18.75" customHeight="1">
      <c r="A7" s="99" t="str">
        <f>'Прил.9 ведомств.'!A7:F7</f>
        <v>на 2021 год и плановый период 2022 и 2023 годов»</v>
      </c>
      <c r="B7" s="99"/>
      <c r="C7" s="99"/>
      <c r="D7" s="99"/>
      <c r="E7" s="99"/>
      <c r="F7" s="99"/>
      <c r="G7" s="99"/>
      <c r="H7" s="99"/>
    </row>
    <row r="8" spans="1:7" ht="18.75">
      <c r="A8" s="90"/>
      <c r="B8" s="90"/>
      <c r="C8" s="90"/>
      <c r="D8" s="90"/>
      <c r="E8" s="90"/>
      <c r="F8" s="90"/>
      <c r="G8" s="90"/>
    </row>
    <row r="9" spans="1:8" ht="60.75" customHeight="1">
      <c r="A9" s="91" t="s">
        <v>264</v>
      </c>
      <c r="B9" s="91"/>
      <c r="C9" s="91"/>
      <c r="D9" s="91"/>
      <c r="E9" s="91"/>
      <c r="F9" s="91"/>
      <c r="G9" s="91"/>
      <c r="H9" s="91"/>
    </row>
    <row r="10" spans="1:8" s="33" customFormat="1" ht="15.75">
      <c r="A10" s="92"/>
      <c r="B10" s="92"/>
      <c r="C10" s="92"/>
      <c r="D10" s="92"/>
      <c r="E10" s="92"/>
      <c r="F10" s="92"/>
      <c r="G10" s="92"/>
      <c r="H10" s="92"/>
    </row>
    <row r="11" spans="1:8" s="33" customFormat="1" ht="15.75">
      <c r="A11" s="93" t="s">
        <v>59</v>
      </c>
      <c r="B11" s="93" t="s">
        <v>115</v>
      </c>
      <c r="C11" s="93" t="s">
        <v>61</v>
      </c>
      <c r="D11" s="93" t="s">
        <v>62</v>
      </c>
      <c r="E11" s="97" t="s">
        <v>121</v>
      </c>
      <c r="F11" s="97"/>
      <c r="G11" s="97" t="s">
        <v>273</v>
      </c>
      <c r="H11" s="97"/>
    </row>
    <row r="12" spans="1:8" s="33" customFormat="1" ht="15.75">
      <c r="A12" s="94"/>
      <c r="B12" s="94"/>
      <c r="C12" s="94"/>
      <c r="D12" s="94"/>
      <c r="E12" s="20" t="s">
        <v>176</v>
      </c>
      <c r="F12" s="20" t="s">
        <v>237</v>
      </c>
      <c r="G12" s="20" t="s">
        <v>176</v>
      </c>
      <c r="H12" s="20" t="s">
        <v>237</v>
      </c>
    </row>
    <row r="13" spans="1:8" s="33" customFormat="1" ht="15.7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5</v>
      </c>
      <c r="H13" s="18">
        <v>6</v>
      </c>
    </row>
    <row r="14" spans="1:8" s="33" customFormat="1" ht="15.75">
      <c r="A14" s="16" t="s">
        <v>64</v>
      </c>
      <c r="B14" s="18"/>
      <c r="C14" s="20"/>
      <c r="D14" s="20"/>
      <c r="E14" s="19">
        <f>E15+E20</f>
        <v>173661.4</v>
      </c>
      <c r="F14" s="19">
        <f>F15+F20</f>
        <v>175124.7</v>
      </c>
      <c r="G14" s="64">
        <f>G15+G20</f>
        <v>173661400</v>
      </c>
      <c r="H14" s="64">
        <f>H15+H20</f>
        <v>175124700</v>
      </c>
    </row>
    <row r="15" spans="1:8" s="33" customFormat="1" ht="47.25">
      <c r="A15" s="16" t="s">
        <v>122</v>
      </c>
      <c r="B15" s="20">
        <v>730</v>
      </c>
      <c r="C15" s="20"/>
      <c r="D15" s="20"/>
      <c r="E15" s="19">
        <f aca="true" t="shared" si="0" ref="E15:H16">E16</f>
        <v>654.1</v>
      </c>
      <c r="F15" s="19">
        <f t="shared" si="0"/>
        <v>654.1</v>
      </c>
      <c r="G15" s="64">
        <f t="shared" si="0"/>
        <v>654100</v>
      </c>
      <c r="H15" s="64">
        <f t="shared" si="0"/>
        <v>654100</v>
      </c>
    </row>
    <row r="16" spans="1:8" s="33" customFormat="1" ht="78.75">
      <c r="A16" s="37" t="s">
        <v>73</v>
      </c>
      <c r="B16" s="20">
        <v>730</v>
      </c>
      <c r="C16" s="17" t="s">
        <v>169</v>
      </c>
      <c r="D16" s="17"/>
      <c r="E16" s="32">
        <f t="shared" si="0"/>
        <v>654.1</v>
      </c>
      <c r="F16" s="32">
        <f t="shared" si="0"/>
        <v>654.1</v>
      </c>
      <c r="G16" s="65">
        <f t="shared" si="0"/>
        <v>654100</v>
      </c>
      <c r="H16" s="65">
        <f t="shared" si="0"/>
        <v>654100</v>
      </c>
    </row>
    <row r="17" spans="1:8" s="33" customFormat="1" ht="31.5">
      <c r="A17" s="74" t="s">
        <v>68</v>
      </c>
      <c r="B17" s="18">
        <v>730</v>
      </c>
      <c r="C17" s="75" t="s">
        <v>170</v>
      </c>
      <c r="D17" s="75"/>
      <c r="E17" s="31">
        <f>E18+E19</f>
        <v>654.1</v>
      </c>
      <c r="F17" s="31">
        <f>F18+F19</f>
        <v>654.1</v>
      </c>
      <c r="G17" s="67">
        <f>G18+G19</f>
        <v>654100</v>
      </c>
      <c r="H17" s="67">
        <f>H18+H19</f>
        <v>654100</v>
      </c>
    </row>
    <row r="18" spans="1:8" s="33" customFormat="1" ht="78.75">
      <c r="A18" s="74" t="s">
        <v>69</v>
      </c>
      <c r="B18" s="18">
        <v>730</v>
      </c>
      <c r="C18" s="75" t="s">
        <v>170</v>
      </c>
      <c r="D18" s="75" t="s">
        <v>70</v>
      </c>
      <c r="E18" s="31">
        <v>484.5</v>
      </c>
      <c r="F18" s="31">
        <v>484.5</v>
      </c>
      <c r="G18" s="67">
        <f>E18*1000</f>
        <v>484500</v>
      </c>
      <c r="H18" s="67">
        <f>F18*1000</f>
        <v>484500</v>
      </c>
    </row>
    <row r="19" spans="1:8" s="33" customFormat="1" ht="31.5">
      <c r="A19" s="74" t="s">
        <v>74</v>
      </c>
      <c r="B19" s="18">
        <v>730</v>
      </c>
      <c r="C19" s="75" t="s">
        <v>170</v>
      </c>
      <c r="D19" s="75" t="s">
        <v>75</v>
      </c>
      <c r="E19" s="31">
        <v>169.6</v>
      </c>
      <c r="F19" s="31">
        <v>169.6</v>
      </c>
      <c r="G19" s="67">
        <f>E19*1000</f>
        <v>169600</v>
      </c>
      <c r="H19" s="67">
        <f>F19*1000</f>
        <v>169600</v>
      </c>
    </row>
    <row r="20" spans="1:8" s="33" customFormat="1" ht="47.25">
      <c r="A20" s="16" t="s">
        <v>114</v>
      </c>
      <c r="B20" s="20">
        <v>791</v>
      </c>
      <c r="C20" s="17"/>
      <c r="D20" s="17"/>
      <c r="E20" s="32">
        <f>E21+E24+E27+E37+E40+E43+E48+E53+E66+E69+E72</f>
        <v>173007.3</v>
      </c>
      <c r="F20" s="32">
        <f>F21+F24+F27+F37+F40+F43+F48+F53+F66+F69+F72</f>
        <v>174470.6</v>
      </c>
      <c r="G20" s="65">
        <f>G21+G24+G27+G37+G40+G43+G48+G53+G66+G69+G72</f>
        <v>173007300</v>
      </c>
      <c r="H20" s="65">
        <f>H21+H24+H27+H37+H40+H43+H48+H53+H66+H69+H72</f>
        <v>174470600</v>
      </c>
    </row>
    <row r="21" spans="1:8" s="33" customFormat="1" ht="63">
      <c r="A21" s="37" t="s">
        <v>190</v>
      </c>
      <c r="B21" s="20">
        <v>791</v>
      </c>
      <c r="C21" s="17" t="s">
        <v>189</v>
      </c>
      <c r="D21" s="17"/>
      <c r="E21" s="32">
        <f aca="true" t="shared" si="1" ref="E21:H22">E22</f>
        <v>500</v>
      </c>
      <c r="F21" s="32">
        <f t="shared" si="1"/>
        <v>500</v>
      </c>
      <c r="G21" s="65">
        <f t="shared" si="1"/>
        <v>500000</v>
      </c>
      <c r="H21" s="65">
        <f t="shared" si="1"/>
        <v>500000</v>
      </c>
    </row>
    <row r="22" spans="1:8" s="22" customFormat="1" ht="18.75" customHeight="1">
      <c r="A22" s="74" t="s">
        <v>186</v>
      </c>
      <c r="B22" s="18">
        <v>791</v>
      </c>
      <c r="C22" s="75" t="s">
        <v>185</v>
      </c>
      <c r="D22" s="75"/>
      <c r="E22" s="31">
        <f t="shared" si="1"/>
        <v>500</v>
      </c>
      <c r="F22" s="31">
        <f t="shared" si="1"/>
        <v>500</v>
      </c>
      <c r="G22" s="67">
        <f t="shared" si="1"/>
        <v>500000</v>
      </c>
      <c r="H22" s="67">
        <f t="shared" si="1"/>
        <v>500000</v>
      </c>
    </row>
    <row r="23" spans="1:8" s="33" customFormat="1" ht="31.5">
      <c r="A23" s="74" t="s">
        <v>74</v>
      </c>
      <c r="B23" s="18">
        <v>791</v>
      </c>
      <c r="C23" s="75" t="s">
        <v>185</v>
      </c>
      <c r="D23" s="75" t="s">
        <v>75</v>
      </c>
      <c r="E23" s="31">
        <v>500</v>
      </c>
      <c r="F23" s="31">
        <v>500</v>
      </c>
      <c r="G23" s="67">
        <f>E23*1000</f>
        <v>500000</v>
      </c>
      <c r="H23" s="67">
        <f>F23*1000</f>
        <v>500000</v>
      </c>
    </row>
    <row r="24" spans="1:8" s="33" customFormat="1" ht="78.75">
      <c r="A24" s="37" t="s">
        <v>167</v>
      </c>
      <c r="B24" s="20">
        <v>791</v>
      </c>
      <c r="C24" s="17" t="s">
        <v>155</v>
      </c>
      <c r="D24" s="17"/>
      <c r="E24" s="32">
        <f aca="true" t="shared" si="2" ref="E24:H25">E25</f>
        <v>186.9</v>
      </c>
      <c r="F24" s="32">
        <f t="shared" si="2"/>
        <v>186.9</v>
      </c>
      <c r="G24" s="65">
        <f t="shared" si="2"/>
        <v>186900</v>
      </c>
      <c r="H24" s="65">
        <f t="shared" si="2"/>
        <v>186900</v>
      </c>
    </row>
    <row r="25" spans="1:8" s="33" customFormat="1" ht="15.75">
      <c r="A25" s="74" t="s">
        <v>109</v>
      </c>
      <c r="B25" s="18">
        <v>791</v>
      </c>
      <c r="C25" s="75" t="s">
        <v>156</v>
      </c>
      <c r="D25" s="75"/>
      <c r="E25" s="31">
        <f t="shared" si="2"/>
        <v>186.9</v>
      </c>
      <c r="F25" s="31">
        <f t="shared" si="2"/>
        <v>186.9</v>
      </c>
      <c r="G25" s="67">
        <f t="shared" si="2"/>
        <v>186900</v>
      </c>
      <c r="H25" s="67">
        <f t="shared" si="2"/>
        <v>186900</v>
      </c>
    </row>
    <row r="26" spans="1:8" s="33" customFormat="1" ht="15.75">
      <c r="A26" s="74" t="s">
        <v>110</v>
      </c>
      <c r="B26" s="18">
        <v>791</v>
      </c>
      <c r="C26" s="75" t="s">
        <v>156</v>
      </c>
      <c r="D26" s="75" t="s">
        <v>111</v>
      </c>
      <c r="E26" s="31">
        <v>186.9</v>
      </c>
      <c r="F26" s="31">
        <v>186.9</v>
      </c>
      <c r="G26" s="67">
        <f>E26*1000</f>
        <v>186900</v>
      </c>
      <c r="H26" s="67">
        <f>F26*1000</f>
        <v>186900</v>
      </c>
    </row>
    <row r="27" spans="1:8" ht="63">
      <c r="A27" s="37" t="s">
        <v>242</v>
      </c>
      <c r="B27" s="20">
        <v>791</v>
      </c>
      <c r="C27" s="17" t="s">
        <v>131</v>
      </c>
      <c r="D27" s="17"/>
      <c r="E27" s="32">
        <f>E28+E33+E35</f>
        <v>12699.099999999999</v>
      </c>
      <c r="F27" s="32">
        <f>F28+F33+F35</f>
        <v>12717.099999999999</v>
      </c>
      <c r="G27" s="65">
        <f>G28+G33+G35</f>
        <v>12699100</v>
      </c>
      <c r="H27" s="65">
        <f>H28+H33+H35</f>
        <v>12717100</v>
      </c>
    </row>
    <row r="28" spans="1:8" ht="31.5">
      <c r="A28" s="74" t="s">
        <v>68</v>
      </c>
      <c r="B28" s="18">
        <v>791</v>
      </c>
      <c r="C28" s="75" t="s">
        <v>128</v>
      </c>
      <c r="D28" s="75"/>
      <c r="E28" s="31">
        <f>E29+E30+E31+E32</f>
        <v>11984.499999999998</v>
      </c>
      <c r="F28" s="31">
        <f>F29+F30+F31+F32</f>
        <v>12002.499999999998</v>
      </c>
      <c r="G28" s="67">
        <f>G29+G30+G31+G32</f>
        <v>11984500</v>
      </c>
      <c r="H28" s="67">
        <f>H29+H30+H31+H32</f>
        <v>12002500</v>
      </c>
    </row>
    <row r="29" spans="1:8" ht="78.75">
      <c r="A29" s="74" t="s">
        <v>69</v>
      </c>
      <c r="B29" s="18">
        <v>791</v>
      </c>
      <c r="C29" s="75" t="s">
        <v>128</v>
      </c>
      <c r="D29" s="75" t="s">
        <v>70</v>
      </c>
      <c r="E29" s="31">
        <v>8223.4</v>
      </c>
      <c r="F29" s="31">
        <v>8223.4</v>
      </c>
      <c r="G29" s="67">
        <f aca="true" t="shared" si="3" ref="G29:H32">E29*1000</f>
        <v>8223400</v>
      </c>
      <c r="H29" s="67">
        <f t="shared" si="3"/>
        <v>8223400</v>
      </c>
    </row>
    <row r="30" spans="1:8" s="23" customFormat="1" ht="31.5">
      <c r="A30" s="74" t="s">
        <v>74</v>
      </c>
      <c r="B30" s="18">
        <v>791</v>
      </c>
      <c r="C30" s="75" t="s">
        <v>128</v>
      </c>
      <c r="D30" s="75" t="s">
        <v>75</v>
      </c>
      <c r="E30" s="31">
        <f>3707.2+45.6</f>
        <v>3752.7999999999997</v>
      </c>
      <c r="F30" s="31">
        <f>3725.2+45.6</f>
        <v>3770.7999999999997</v>
      </c>
      <c r="G30" s="67">
        <f t="shared" si="3"/>
        <v>3752799.9999999995</v>
      </c>
      <c r="H30" s="67">
        <f t="shared" si="3"/>
        <v>3770799.9999999995</v>
      </c>
    </row>
    <row r="31" spans="1:8" ht="15.75" hidden="1">
      <c r="A31" s="74" t="s">
        <v>80</v>
      </c>
      <c r="B31" s="18">
        <v>791</v>
      </c>
      <c r="C31" s="75" t="s">
        <v>128</v>
      </c>
      <c r="D31" s="75" t="s">
        <v>81</v>
      </c>
      <c r="E31" s="31"/>
      <c r="F31" s="31"/>
      <c r="G31" s="67">
        <f t="shared" si="3"/>
        <v>0</v>
      </c>
      <c r="H31" s="67">
        <f t="shared" si="3"/>
        <v>0</v>
      </c>
    </row>
    <row r="32" spans="1:8" ht="15.75">
      <c r="A32" s="74" t="s">
        <v>76</v>
      </c>
      <c r="B32" s="18">
        <v>791</v>
      </c>
      <c r="C32" s="75" t="s">
        <v>128</v>
      </c>
      <c r="D32" s="75" t="s">
        <v>77</v>
      </c>
      <c r="E32" s="31">
        <v>8.3</v>
      </c>
      <c r="F32" s="31">
        <v>8.3</v>
      </c>
      <c r="G32" s="67">
        <f t="shared" si="3"/>
        <v>8300</v>
      </c>
      <c r="H32" s="67">
        <f t="shared" si="3"/>
        <v>8300</v>
      </c>
    </row>
    <row r="33" spans="1:8" ht="47.25">
      <c r="A33" s="74" t="s">
        <v>82</v>
      </c>
      <c r="B33" s="18">
        <v>791</v>
      </c>
      <c r="C33" s="75" t="s">
        <v>129</v>
      </c>
      <c r="D33" s="75"/>
      <c r="E33" s="31">
        <f>E34</f>
        <v>664.6</v>
      </c>
      <c r="F33" s="31">
        <f>F34</f>
        <v>664.6</v>
      </c>
      <c r="G33" s="67">
        <f>G34</f>
        <v>664600</v>
      </c>
      <c r="H33" s="67">
        <f>H34</f>
        <v>664600</v>
      </c>
    </row>
    <row r="34" spans="1:8" ht="78.75">
      <c r="A34" s="74" t="s">
        <v>69</v>
      </c>
      <c r="B34" s="18">
        <v>791</v>
      </c>
      <c r="C34" s="75" t="s">
        <v>129</v>
      </c>
      <c r="D34" s="75" t="s">
        <v>70</v>
      </c>
      <c r="E34" s="31">
        <v>664.6</v>
      </c>
      <c r="F34" s="31">
        <v>664.6</v>
      </c>
      <c r="G34" s="67">
        <f>E34*1000</f>
        <v>664600</v>
      </c>
      <c r="H34" s="67">
        <f>F34*1000</f>
        <v>664600</v>
      </c>
    </row>
    <row r="35" spans="1:8" ht="15.75">
      <c r="A35" s="74" t="s">
        <v>86</v>
      </c>
      <c r="B35" s="18">
        <v>791</v>
      </c>
      <c r="C35" s="75" t="s">
        <v>241</v>
      </c>
      <c r="D35" s="75"/>
      <c r="E35" s="31">
        <f>E36</f>
        <v>50</v>
      </c>
      <c r="F35" s="31">
        <f>F36</f>
        <v>50</v>
      </c>
      <c r="G35" s="67">
        <f>G36</f>
        <v>50000</v>
      </c>
      <c r="H35" s="67">
        <f>H36</f>
        <v>50000</v>
      </c>
    </row>
    <row r="36" spans="1:8" s="23" customFormat="1" ht="15.75">
      <c r="A36" s="74" t="s">
        <v>76</v>
      </c>
      <c r="B36" s="18">
        <v>791</v>
      </c>
      <c r="C36" s="75" t="s">
        <v>241</v>
      </c>
      <c r="D36" s="75" t="s">
        <v>77</v>
      </c>
      <c r="E36" s="31">
        <v>50</v>
      </c>
      <c r="F36" s="31">
        <v>50</v>
      </c>
      <c r="G36" s="67">
        <f>E36*1000</f>
        <v>50000</v>
      </c>
      <c r="H36" s="67">
        <f>F36*1000</f>
        <v>50000</v>
      </c>
    </row>
    <row r="37" spans="1:8" ht="78.75">
      <c r="A37" s="37" t="s">
        <v>248</v>
      </c>
      <c r="B37" s="20">
        <v>791</v>
      </c>
      <c r="C37" s="17" t="s">
        <v>141</v>
      </c>
      <c r="D37" s="17"/>
      <c r="E37" s="32">
        <f aca="true" t="shared" si="4" ref="E37:H38">E38</f>
        <v>1000</v>
      </c>
      <c r="F37" s="32">
        <f t="shared" si="4"/>
        <v>1000</v>
      </c>
      <c r="G37" s="65">
        <f t="shared" si="4"/>
        <v>1000000</v>
      </c>
      <c r="H37" s="65">
        <f t="shared" si="4"/>
        <v>1000000</v>
      </c>
    </row>
    <row r="38" spans="1:8" ht="47.25">
      <c r="A38" s="74" t="s">
        <v>247</v>
      </c>
      <c r="B38" s="18">
        <v>791</v>
      </c>
      <c r="C38" s="75" t="s">
        <v>246</v>
      </c>
      <c r="D38" s="75"/>
      <c r="E38" s="31">
        <f t="shared" si="4"/>
        <v>1000</v>
      </c>
      <c r="F38" s="31">
        <f t="shared" si="4"/>
        <v>1000</v>
      </c>
      <c r="G38" s="67">
        <f t="shared" si="4"/>
        <v>1000000</v>
      </c>
      <c r="H38" s="67">
        <f t="shared" si="4"/>
        <v>1000000</v>
      </c>
    </row>
    <row r="39" spans="1:8" ht="15.75">
      <c r="A39" s="74" t="s">
        <v>76</v>
      </c>
      <c r="B39" s="18">
        <v>791</v>
      </c>
      <c r="C39" s="75" t="s">
        <v>246</v>
      </c>
      <c r="D39" s="75" t="s">
        <v>77</v>
      </c>
      <c r="E39" s="31">
        <v>1000</v>
      </c>
      <c r="F39" s="31">
        <v>1000</v>
      </c>
      <c r="G39" s="67">
        <f>E39*1000</f>
        <v>1000000</v>
      </c>
      <c r="H39" s="67">
        <f>F39*1000</f>
        <v>1000000</v>
      </c>
    </row>
    <row r="40" spans="1:8" ht="63">
      <c r="A40" s="37" t="s">
        <v>255</v>
      </c>
      <c r="B40" s="20">
        <v>791</v>
      </c>
      <c r="C40" s="17" t="s">
        <v>254</v>
      </c>
      <c r="D40" s="17"/>
      <c r="E40" s="32">
        <f aca="true" t="shared" si="5" ref="E40:H41">E41</f>
        <v>84250.3</v>
      </c>
      <c r="F40" s="32">
        <f t="shared" si="5"/>
        <v>84250.3</v>
      </c>
      <c r="G40" s="65">
        <f t="shared" si="5"/>
        <v>84250300</v>
      </c>
      <c r="H40" s="65">
        <f t="shared" si="5"/>
        <v>84250300</v>
      </c>
    </row>
    <row r="41" spans="1:8" ht="15.75">
      <c r="A41" s="74" t="s">
        <v>109</v>
      </c>
      <c r="B41" s="18">
        <v>791</v>
      </c>
      <c r="C41" s="75" t="s">
        <v>253</v>
      </c>
      <c r="D41" s="75"/>
      <c r="E41" s="31">
        <f t="shared" si="5"/>
        <v>84250.3</v>
      </c>
      <c r="F41" s="31">
        <f t="shared" si="5"/>
        <v>84250.3</v>
      </c>
      <c r="G41" s="67">
        <f t="shared" si="5"/>
        <v>84250300</v>
      </c>
      <c r="H41" s="67">
        <f t="shared" si="5"/>
        <v>84250300</v>
      </c>
    </row>
    <row r="42" spans="1:8" s="23" customFormat="1" ht="15.75">
      <c r="A42" s="74" t="s">
        <v>110</v>
      </c>
      <c r="B42" s="18">
        <v>791</v>
      </c>
      <c r="C42" s="75" t="s">
        <v>253</v>
      </c>
      <c r="D42" s="75" t="s">
        <v>111</v>
      </c>
      <c r="E42" s="31">
        <v>84250.3</v>
      </c>
      <c r="F42" s="31">
        <v>84250.3</v>
      </c>
      <c r="G42" s="67">
        <f>E42*1000</f>
        <v>84250300</v>
      </c>
      <c r="H42" s="67">
        <f>F42*1000</f>
        <v>84250300</v>
      </c>
    </row>
    <row r="43" spans="1:8" ht="63">
      <c r="A43" s="37" t="s">
        <v>249</v>
      </c>
      <c r="B43" s="20">
        <v>791</v>
      </c>
      <c r="C43" s="17" t="s">
        <v>178</v>
      </c>
      <c r="D43" s="17"/>
      <c r="E43" s="32">
        <f>E44+E46</f>
        <v>2300</v>
      </c>
      <c r="F43" s="32">
        <f>F44+F46</f>
        <v>2300</v>
      </c>
      <c r="G43" s="65">
        <f>G44+G46</f>
        <v>2300000</v>
      </c>
      <c r="H43" s="65">
        <f>H44+H46</f>
        <v>2300000</v>
      </c>
    </row>
    <row r="44" spans="1:8" ht="15.75">
      <c r="A44" s="74" t="s">
        <v>109</v>
      </c>
      <c r="B44" s="18">
        <v>791</v>
      </c>
      <c r="C44" s="75" t="s">
        <v>177</v>
      </c>
      <c r="D44" s="75"/>
      <c r="E44" s="31">
        <f>E45</f>
        <v>2000</v>
      </c>
      <c r="F44" s="31">
        <f>F45</f>
        <v>2000</v>
      </c>
      <c r="G44" s="67">
        <f>G45</f>
        <v>2000000</v>
      </c>
      <c r="H44" s="67">
        <f>H45</f>
        <v>2000000</v>
      </c>
    </row>
    <row r="45" spans="1:8" s="23" customFormat="1" ht="15.75">
      <c r="A45" s="74" t="s">
        <v>110</v>
      </c>
      <c r="B45" s="18">
        <v>791</v>
      </c>
      <c r="C45" s="75" t="s">
        <v>177</v>
      </c>
      <c r="D45" s="75" t="s">
        <v>111</v>
      </c>
      <c r="E45" s="31">
        <v>2000</v>
      </c>
      <c r="F45" s="31">
        <v>2000</v>
      </c>
      <c r="G45" s="67">
        <f>E45*1000</f>
        <v>2000000</v>
      </c>
      <c r="H45" s="67">
        <f>F45*1000</f>
        <v>2000000</v>
      </c>
    </row>
    <row r="46" spans="1:8" ht="15.75">
      <c r="A46" s="74" t="s">
        <v>251</v>
      </c>
      <c r="B46" s="18">
        <v>791</v>
      </c>
      <c r="C46" s="75" t="s">
        <v>250</v>
      </c>
      <c r="D46" s="75"/>
      <c r="E46" s="31">
        <f>E47</f>
        <v>300</v>
      </c>
      <c r="F46" s="31">
        <f>F47</f>
        <v>300</v>
      </c>
      <c r="G46" s="67">
        <f>G47</f>
        <v>300000</v>
      </c>
      <c r="H46" s="67">
        <f>H47</f>
        <v>300000</v>
      </c>
    </row>
    <row r="47" spans="1:8" ht="31.5">
      <c r="A47" s="74" t="s">
        <v>74</v>
      </c>
      <c r="B47" s="18">
        <v>791</v>
      </c>
      <c r="C47" s="75" t="s">
        <v>250</v>
      </c>
      <c r="D47" s="75" t="s">
        <v>75</v>
      </c>
      <c r="E47" s="31">
        <v>300</v>
      </c>
      <c r="F47" s="31">
        <v>300</v>
      </c>
      <c r="G47" s="67">
        <f>E47*1000</f>
        <v>300000</v>
      </c>
      <c r="H47" s="67">
        <f>F47*1000</f>
        <v>300000</v>
      </c>
    </row>
    <row r="48" spans="1:8" s="23" customFormat="1" ht="78.75">
      <c r="A48" s="42" t="s">
        <v>243</v>
      </c>
      <c r="B48" s="20">
        <v>791</v>
      </c>
      <c r="C48" s="17" t="s">
        <v>133</v>
      </c>
      <c r="D48" s="17"/>
      <c r="E48" s="32">
        <f>E49+E51</f>
        <v>1264.3</v>
      </c>
      <c r="F48" s="32">
        <f>F49+F51</f>
        <v>1264.3</v>
      </c>
      <c r="G48" s="65">
        <f>G49+G51</f>
        <v>1264300</v>
      </c>
      <c r="H48" s="65">
        <f>H49+H51</f>
        <v>1264300</v>
      </c>
    </row>
    <row r="49" spans="1:8" ht="47.25">
      <c r="A49" s="79" t="s">
        <v>89</v>
      </c>
      <c r="B49" s="18">
        <v>791</v>
      </c>
      <c r="C49" s="75" t="s">
        <v>132</v>
      </c>
      <c r="D49" s="75"/>
      <c r="E49" s="31">
        <f>E50</f>
        <v>300</v>
      </c>
      <c r="F49" s="31">
        <f>F50</f>
        <v>300</v>
      </c>
      <c r="G49" s="67">
        <f>G50</f>
        <v>300000</v>
      </c>
      <c r="H49" s="67">
        <f>H50</f>
        <v>300000</v>
      </c>
    </row>
    <row r="50" spans="1:8" ht="31.5">
      <c r="A50" s="79" t="s">
        <v>74</v>
      </c>
      <c r="B50" s="18">
        <v>791</v>
      </c>
      <c r="C50" s="75" t="s">
        <v>132</v>
      </c>
      <c r="D50" s="75" t="s">
        <v>75</v>
      </c>
      <c r="E50" s="31">
        <v>300</v>
      </c>
      <c r="F50" s="31">
        <v>300</v>
      </c>
      <c r="G50" s="67">
        <f>E50*1000</f>
        <v>300000</v>
      </c>
      <c r="H50" s="67">
        <f>F50*1000</f>
        <v>300000</v>
      </c>
    </row>
    <row r="51" spans="1:8" s="23" customFormat="1" ht="15.75">
      <c r="A51" s="74" t="s">
        <v>135</v>
      </c>
      <c r="B51" s="18">
        <v>791</v>
      </c>
      <c r="C51" s="75" t="s">
        <v>134</v>
      </c>
      <c r="D51" s="75"/>
      <c r="E51" s="31">
        <f>E52</f>
        <v>964.3</v>
      </c>
      <c r="F51" s="31">
        <f>F52</f>
        <v>964.3</v>
      </c>
      <c r="G51" s="67">
        <f>G52</f>
        <v>964300</v>
      </c>
      <c r="H51" s="67">
        <f>H52</f>
        <v>964300</v>
      </c>
    </row>
    <row r="52" spans="1:8" ht="31.5">
      <c r="A52" s="74" t="s">
        <v>74</v>
      </c>
      <c r="B52" s="18">
        <v>791</v>
      </c>
      <c r="C52" s="75" t="s">
        <v>134</v>
      </c>
      <c r="D52" s="75" t="s">
        <v>75</v>
      </c>
      <c r="E52" s="31">
        <v>964.3</v>
      </c>
      <c r="F52" s="31">
        <v>964.3</v>
      </c>
      <c r="G52" s="67">
        <f>E52*1000</f>
        <v>964300</v>
      </c>
      <c r="H52" s="67">
        <f>F52*1000</f>
        <v>964300</v>
      </c>
    </row>
    <row r="53" spans="1:8" ht="78.75">
      <c r="A53" s="37" t="s">
        <v>99</v>
      </c>
      <c r="B53" s="20">
        <v>791</v>
      </c>
      <c r="C53" s="17" t="s">
        <v>145</v>
      </c>
      <c r="D53" s="17"/>
      <c r="E53" s="32">
        <f>E54+E59+E63</f>
        <v>33979.299999999996</v>
      </c>
      <c r="F53" s="32">
        <f>F54+F59+F63</f>
        <v>34635.299999999996</v>
      </c>
      <c r="G53" s="65">
        <f>G54+G59+G63</f>
        <v>33979300</v>
      </c>
      <c r="H53" s="65">
        <f>H54+H59+H63</f>
        <v>34635300</v>
      </c>
    </row>
    <row r="54" spans="1:8" s="23" customFormat="1" ht="47.25">
      <c r="A54" s="74" t="s">
        <v>117</v>
      </c>
      <c r="B54" s="18">
        <v>791</v>
      </c>
      <c r="C54" s="75" t="s">
        <v>144</v>
      </c>
      <c r="D54" s="75"/>
      <c r="E54" s="31">
        <f>E55</f>
        <v>1243</v>
      </c>
      <c r="F54" s="31">
        <f>F55</f>
        <v>1243</v>
      </c>
      <c r="G54" s="67">
        <f>G55</f>
        <v>1243000</v>
      </c>
      <c r="H54" s="67">
        <f>H55</f>
        <v>1243000</v>
      </c>
    </row>
    <row r="55" spans="1:8" ht="31.5">
      <c r="A55" s="74" t="s">
        <v>74</v>
      </c>
      <c r="B55" s="18">
        <v>791</v>
      </c>
      <c r="C55" s="75" t="s">
        <v>144</v>
      </c>
      <c r="D55" s="75" t="s">
        <v>75</v>
      </c>
      <c r="E55" s="31">
        <v>1243</v>
      </c>
      <c r="F55" s="31">
        <v>1243</v>
      </c>
      <c r="G55" s="67">
        <f>E55*1000</f>
        <v>1243000</v>
      </c>
      <c r="H55" s="67">
        <f>F55*1000</f>
        <v>1243000</v>
      </c>
    </row>
    <row r="56" spans="1:8" ht="15.75" hidden="1">
      <c r="A56" s="74" t="s">
        <v>147</v>
      </c>
      <c r="B56" s="18">
        <v>791</v>
      </c>
      <c r="C56" s="75" t="s">
        <v>146</v>
      </c>
      <c r="D56" s="75"/>
      <c r="E56" s="31">
        <f>SUM(E57:E58)</f>
        <v>0</v>
      </c>
      <c r="F56" s="31">
        <f>SUM(F57:F58)</f>
        <v>0</v>
      </c>
      <c r="G56" s="67">
        <f>SUM(G57:G58)</f>
        <v>0</v>
      </c>
      <c r="H56" s="67">
        <f>SUM(H57:H58)</f>
        <v>0</v>
      </c>
    </row>
    <row r="57" spans="1:8" ht="31.5" hidden="1">
      <c r="A57" s="74" t="s">
        <v>74</v>
      </c>
      <c r="B57" s="18">
        <v>791</v>
      </c>
      <c r="C57" s="75" t="s">
        <v>146</v>
      </c>
      <c r="D57" s="75" t="s">
        <v>75</v>
      </c>
      <c r="E57" s="31"/>
      <c r="F57" s="31"/>
      <c r="G57" s="67"/>
      <c r="H57" s="67"/>
    </row>
    <row r="58" spans="1:8" ht="15.75" hidden="1">
      <c r="A58" s="74" t="s">
        <v>76</v>
      </c>
      <c r="B58" s="18">
        <v>791</v>
      </c>
      <c r="C58" s="75" t="s">
        <v>146</v>
      </c>
      <c r="D58" s="75" t="s">
        <v>77</v>
      </c>
      <c r="E58" s="31"/>
      <c r="F58" s="31"/>
      <c r="G58" s="67"/>
      <c r="H58" s="67"/>
    </row>
    <row r="59" spans="1:8" ht="31.5">
      <c r="A59" s="74" t="s">
        <v>105</v>
      </c>
      <c r="B59" s="18">
        <v>791</v>
      </c>
      <c r="C59" s="75" t="s">
        <v>148</v>
      </c>
      <c r="D59" s="75"/>
      <c r="E59" s="31">
        <f>E60</f>
        <v>31064.6</v>
      </c>
      <c r="F59" s="31">
        <f>F60</f>
        <v>31720.6</v>
      </c>
      <c r="G59" s="67">
        <f>G60</f>
        <v>31064600</v>
      </c>
      <c r="H59" s="67">
        <f>H60</f>
        <v>31720600</v>
      </c>
    </row>
    <row r="60" spans="1:8" ht="31.5">
      <c r="A60" s="74" t="s">
        <v>74</v>
      </c>
      <c r="B60" s="18">
        <v>791</v>
      </c>
      <c r="C60" s="75" t="s">
        <v>148</v>
      </c>
      <c r="D60" s="75" t="s">
        <v>75</v>
      </c>
      <c r="E60" s="31">
        <v>31064.6</v>
      </c>
      <c r="F60" s="31">
        <v>31720.6</v>
      </c>
      <c r="G60" s="67">
        <f>E60*1000</f>
        <v>31064600</v>
      </c>
      <c r="H60" s="67">
        <f>F60*1000</f>
        <v>31720600</v>
      </c>
    </row>
    <row r="61" spans="1:8" ht="47.25" hidden="1">
      <c r="A61" s="74" t="s">
        <v>150</v>
      </c>
      <c r="B61" s="18">
        <v>791</v>
      </c>
      <c r="C61" s="75" t="s">
        <v>149</v>
      </c>
      <c r="D61" s="75"/>
      <c r="E61" s="31">
        <f>E62</f>
        <v>0</v>
      </c>
      <c r="F61" s="31">
        <f>F62</f>
        <v>0</v>
      </c>
      <c r="G61" s="67">
        <f>G62</f>
        <v>0</v>
      </c>
      <c r="H61" s="67">
        <f>H62</f>
        <v>0</v>
      </c>
    </row>
    <row r="62" spans="1:8" ht="31.5" hidden="1">
      <c r="A62" s="74" t="s">
        <v>120</v>
      </c>
      <c r="B62" s="18">
        <v>791</v>
      </c>
      <c r="C62" s="75" t="s">
        <v>149</v>
      </c>
      <c r="D62" s="75" t="s">
        <v>119</v>
      </c>
      <c r="E62" s="31"/>
      <c r="F62" s="31"/>
      <c r="G62" s="67"/>
      <c r="H62" s="67"/>
    </row>
    <row r="63" spans="1:10" ht="15.75">
      <c r="A63" s="74" t="s">
        <v>157</v>
      </c>
      <c r="B63" s="18">
        <v>791</v>
      </c>
      <c r="C63" s="75" t="s">
        <v>154</v>
      </c>
      <c r="D63" s="75"/>
      <c r="E63" s="31">
        <f>SUM(E64:E65)</f>
        <v>1671.7</v>
      </c>
      <c r="F63" s="31">
        <f>SUM(F64:F65)</f>
        <v>1671.7</v>
      </c>
      <c r="G63" s="67">
        <f>SUM(G64:G65)</f>
        <v>1671700</v>
      </c>
      <c r="H63" s="67">
        <f>SUM(H64:H65)</f>
        <v>1671700</v>
      </c>
      <c r="J63" s="77"/>
    </row>
    <row r="64" spans="1:8" ht="78.75">
      <c r="A64" s="74" t="s">
        <v>69</v>
      </c>
      <c r="B64" s="18">
        <v>791</v>
      </c>
      <c r="C64" s="75" t="s">
        <v>154</v>
      </c>
      <c r="D64" s="75" t="s">
        <v>70</v>
      </c>
      <c r="E64" s="31">
        <v>483.7</v>
      </c>
      <c r="F64" s="31">
        <v>483.7</v>
      </c>
      <c r="G64" s="67">
        <f>E64*1000</f>
        <v>483700</v>
      </c>
      <c r="H64" s="67">
        <f>F64*1000</f>
        <v>483700</v>
      </c>
    </row>
    <row r="65" spans="1:8" ht="31.5">
      <c r="A65" s="74" t="s">
        <v>74</v>
      </c>
      <c r="B65" s="18">
        <v>791</v>
      </c>
      <c r="C65" s="75" t="s">
        <v>154</v>
      </c>
      <c r="D65" s="75" t="s">
        <v>75</v>
      </c>
      <c r="E65" s="31">
        <v>1188</v>
      </c>
      <c r="F65" s="31">
        <v>1188</v>
      </c>
      <c r="G65" s="67">
        <f>E65*1000</f>
        <v>1188000</v>
      </c>
      <c r="H65" s="67">
        <f>F65*1000</f>
        <v>1188000</v>
      </c>
    </row>
    <row r="66" spans="1:8" ht="63">
      <c r="A66" s="37" t="s">
        <v>245</v>
      </c>
      <c r="B66" s="20">
        <v>791</v>
      </c>
      <c r="C66" s="17" t="s">
        <v>140</v>
      </c>
      <c r="D66" s="17"/>
      <c r="E66" s="32">
        <f aca="true" t="shared" si="6" ref="E66:H67">E67</f>
        <v>31952.9</v>
      </c>
      <c r="F66" s="32">
        <f t="shared" si="6"/>
        <v>28327.5</v>
      </c>
      <c r="G66" s="65">
        <f t="shared" si="6"/>
        <v>31952900</v>
      </c>
      <c r="H66" s="65">
        <f t="shared" si="6"/>
        <v>28327500</v>
      </c>
    </row>
    <row r="67" spans="1:8" ht="15.75">
      <c r="A67" s="74" t="s">
        <v>92</v>
      </c>
      <c r="B67" s="18">
        <v>791</v>
      </c>
      <c r="C67" s="75" t="s">
        <v>139</v>
      </c>
      <c r="D67" s="75"/>
      <c r="E67" s="31">
        <f t="shared" si="6"/>
        <v>31952.9</v>
      </c>
      <c r="F67" s="31">
        <f t="shared" si="6"/>
        <v>28327.5</v>
      </c>
      <c r="G67" s="67">
        <f t="shared" si="6"/>
        <v>31952900</v>
      </c>
      <c r="H67" s="67">
        <f t="shared" si="6"/>
        <v>28327500</v>
      </c>
    </row>
    <row r="68" spans="1:10" ht="31.5">
      <c r="A68" s="74" t="s">
        <v>74</v>
      </c>
      <c r="B68" s="18">
        <v>791</v>
      </c>
      <c r="C68" s="75" t="s">
        <v>139</v>
      </c>
      <c r="D68" s="75" t="s">
        <v>75</v>
      </c>
      <c r="E68" s="31">
        <v>31952.9</v>
      </c>
      <c r="F68" s="31">
        <v>28327.5</v>
      </c>
      <c r="G68" s="67">
        <f>E68*1000</f>
        <v>31952900</v>
      </c>
      <c r="H68" s="67">
        <f>F68*1000</f>
        <v>28327500</v>
      </c>
      <c r="J68" s="77"/>
    </row>
    <row r="69" spans="1:10" ht="47.25">
      <c r="A69" s="37" t="s">
        <v>244</v>
      </c>
      <c r="B69" s="20">
        <v>791</v>
      </c>
      <c r="C69" s="17" t="s">
        <v>240</v>
      </c>
      <c r="D69" s="17"/>
      <c r="E69" s="32">
        <f aca="true" t="shared" si="7" ref="E69:H70">E70</f>
        <v>533</v>
      </c>
      <c r="F69" s="32">
        <f t="shared" si="7"/>
        <v>533</v>
      </c>
      <c r="G69" s="65">
        <f t="shared" si="7"/>
        <v>533000</v>
      </c>
      <c r="H69" s="65">
        <f t="shared" si="7"/>
        <v>533000</v>
      </c>
      <c r="J69" s="77"/>
    </row>
    <row r="70" spans="1:8" ht="31.5">
      <c r="A70" s="74" t="s">
        <v>166</v>
      </c>
      <c r="B70" s="18">
        <v>791</v>
      </c>
      <c r="C70" s="75" t="s">
        <v>239</v>
      </c>
      <c r="D70" s="75"/>
      <c r="E70" s="31">
        <f t="shared" si="7"/>
        <v>533</v>
      </c>
      <c r="F70" s="31">
        <f t="shared" si="7"/>
        <v>533</v>
      </c>
      <c r="G70" s="67">
        <f t="shared" si="7"/>
        <v>533000</v>
      </c>
      <c r="H70" s="67">
        <f t="shared" si="7"/>
        <v>533000</v>
      </c>
    </row>
    <row r="71" spans="1:8" ht="31.5">
      <c r="A71" s="74" t="s">
        <v>74</v>
      </c>
      <c r="B71" s="18">
        <v>791</v>
      </c>
      <c r="C71" s="75" t="s">
        <v>239</v>
      </c>
      <c r="D71" s="75" t="s">
        <v>75</v>
      </c>
      <c r="E71" s="31">
        <v>533</v>
      </c>
      <c r="F71" s="31">
        <v>533</v>
      </c>
      <c r="G71" s="67">
        <f>E71*1000</f>
        <v>533000</v>
      </c>
      <c r="H71" s="67">
        <f>F71*1000</f>
        <v>533000</v>
      </c>
    </row>
    <row r="72" spans="1:8" ht="15.75">
      <c r="A72" s="42" t="s">
        <v>112</v>
      </c>
      <c r="B72" s="20">
        <v>999</v>
      </c>
      <c r="C72" s="26">
        <v>9999999999</v>
      </c>
      <c r="D72" s="26"/>
      <c r="E72" s="32">
        <f aca="true" t="shared" si="8" ref="E72:H73">E73</f>
        <v>4341.5</v>
      </c>
      <c r="F72" s="32">
        <f t="shared" si="8"/>
        <v>8756.2</v>
      </c>
      <c r="G72" s="65">
        <f t="shared" si="8"/>
        <v>4341500</v>
      </c>
      <c r="H72" s="65">
        <f t="shared" si="8"/>
        <v>8756200</v>
      </c>
    </row>
    <row r="73" spans="1:8" ht="15.75">
      <c r="A73" s="79" t="s">
        <v>112</v>
      </c>
      <c r="B73" s="18">
        <v>999</v>
      </c>
      <c r="C73" s="80">
        <v>9999999999</v>
      </c>
      <c r="D73" s="80"/>
      <c r="E73" s="31">
        <f t="shared" si="8"/>
        <v>4341.5</v>
      </c>
      <c r="F73" s="31">
        <f t="shared" si="8"/>
        <v>8756.2</v>
      </c>
      <c r="G73" s="67">
        <f t="shared" si="8"/>
        <v>4341500</v>
      </c>
      <c r="H73" s="67">
        <f t="shared" si="8"/>
        <v>8756200</v>
      </c>
    </row>
    <row r="74" spans="1:8" ht="15.75">
      <c r="A74" s="79" t="s">
        <v>112</v>
      </c>
      <c r="B74" s="18">
        <v>999</v>
      </c>
      <c r="C74" s="80">
        <v>9999999999</v>
      </c>
      <c r="D74" s="80">
        <v>999</v>
      </c>
      <c r="E74" s="31">
        <v>4341.5</v>
      </c>
      <c r="F74" s="31">
        <v>8756.2</v>
      </c>
      <c r="G74" s="67">
        <f>E74*1000</f>
        <v>4341500</v>
      </c>
      <c r="H74" s="67">
        <f>F74*1000</f>
        <v>8756200</v>
      </c>
    </row>
  </sheetData>
  <sheetProtection/>
  <mergeCells count="16">
    <mergeCell ref="A7:H7"/>
    <mergeCell ref="A8:G8"/>
    <mergeCell ref="A9:H9"/>
    <mergeCell ref="A10:H10"/>
    <mergeCell ref="A11:A12"/>
    <mergeCell ref="B11:B12"/>
    <mergeCell ref="C11:C12"/>
    <mergeCell ref="D11:D12"/>
    <mergeCell ref="G11:H11"/>
    <mergeCell ref="E11:F11"/>
    <mergeCell ref="A6:H6"/>
    <mergeCell ref="A1:H1"/>
    <mergeCell ref="A2:H2"/>
    <mergeCell ref="A3:H3"/>
    <mergeCell ref="A4:H4"/>
    <mergeCell ref="A5:H5"/>
  </mergeCells>
  <printOptions/>
  <pageMargins left="0.8267716535433072" right="0.2362204724409449" top="0.1968503937007874" bottom="0.1968503937007874" header="0.2755905511811024" footer="0.5118110236220472"/>
  <pageSetup fitToHeight="5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B14"/>
  <sheetViews>
    <sheetView zoomScalePageLayoutView="0" workbookViewId="0" topLeftCell="F1">
      <selection activeCell="B12" sqref="B12"/>
    </sheetView>
  </sheetViews>
  <sheetFormatPr defaultColWidth="9.140625" defaultRowHeight="15"/>
  <cols>
    <col min="1" max="1" width="62.140625" style="2" customWidth="1"/>
    <col min="2" max="2" width="22.421875" style="2" customWidth="1"/>
    <col min="3" max="16384" width="9.140625" style="2" customWidth="1"/>
  </cols>
  <sheetData>
    <row r="1" spans="1:2" ht="18.75">
      <c r="A1" s="100" t="s">
        <v>113</v>
      </c>
      <c r="B1" s="100"/>
    </row>
    <row r="2" spans="1:2" ht="18.75">
      <c r="A2" s="100" t="s">
        <v>53</v>
      </c>
      <c r="B2" s="100"/>
    </row>
    <row r="3" spans="1:2" ht="18.75">
      <c r="A3" s="100" t="s">
        <v>3</v>
      </c>
      <c r="B3" s="100"/>
    </row>
    <row r="4" spans="1:2" ht="18.75">
      <c r="A4" s="100" t="str">
        <f>'Прил.10 ведомств.'!A4:H4</f>
        <v>             от 25 декабря 2020 года № 48  </v>
      </c>
      <c r="B4" s="100"/>
    </row>
    <row r="5" spans="1:2" ht="18.75">
      <c r="A5" s="100" t="s">
        <v>54</v>
      </c>
      <c r="B5" s="100"/>
    </row>
    <row r="6" spans="1:2" ht="18.75">
      <c r="A6" s="100" t="s">
        <v>3</v>
      </c>
      <c r="B6" s="100"/>
    </row>
    <row r="7" spans="1:2" ht="18.75">
      <c r="A7" s="100" t="str">
        <f>'Прил.10 ведомств.'!A7:H7</f>
        <v>на 2021 год и плановый период 2022 и 2023 годов»</v>
      </c>
      <c r="B7" s="100"/>
    </row>
    <row r="8" spans="1:2" ht="18.75">
      <c r="A8" s="36"/>
      <c r="B8" s="36"/>
    </row>
    <row r="9" spans="1:2" ht="111.75" customHeight="1">
      <c r="A9" s="101" t="s">
        <v>260</v>
      </c>
      <c r="B9" s="101"/>
    </row>
    <row r="10" spans="1:2" ht="18.75">
      <c r="A10" s="3"/>
      <c r="B10" s="4"/>
    </row>
    <row r="11" spans="1:2" ht="18.75">
      <c r="A11" s="38" t="s">
        <v>173</v>
      </c>
      <c r="B11" s="6" t="s">
        <v>274</v>
      </c>
    </row>
    <row r="12" spans="1:2" ht="37.5">
      <c r="A12" s="39" t="s">
        <v>174</v>
      </c>
      <c r="B12" s="68">
        <v>2186900</v>
      </c>
    </row>
    <row r="13" spans="1:2" ht="18.75">
      <c r="A13" s="5" t="s">
        <v>172</v>
      </c>
      <c r="B13" s="69">
        <f>SUM(B11:B12)</f>
        <v>2186900</v>
      </c>
    </row>
    <row r="14" ht="12.75">
      <c r="B14" s="28"/>
    </row>
  </sheetData>
  <sheetProtection/>
  <mergeCells count="8">
    <mergeCell ref="A7:B7"/>
    <mergeCell ref="A9:B9"/>
    <mergeCell ref="A1:B1"/>
    <mergeCell ref="A2:B2"/>
    <mergeCell ref="A3:B3"/>
    <mergeCell ref="A4:B4"/>
    <mergeCell ref="A5:B5"/>
    <mergeCell ref="A6:B6"/>
  </mergeCells>
  <printOptions/>
  <pageMargins left="0.9448818897637796" right="0.35433070866141736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2020-12-26T04:52:43Z</dcterms:modified>
  <cp:category/>
  <cp:version/>
  <cp:contentType/>
  <cp:contentStatus/>
</cp:coreProperties>
</file>